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20\200301_Specka hřiště\02 DPS\02 PDF\"/>
    </mc:Choice>
  </mc:AlternateContent>
  <xr:revisionPtr revIDLastSave="0" documentId="8_{2747AAE4-F97E-4124-8612-CF7206A807AC}" xr6:coauthVersionLast="45" xr6:coauthVersionMax="45" xr10:uidLastSave="{00000000-0000-0000-0000-000000000000}"/>
  <bookViews>
    <workbookView xWindow="1725" yWindow="1230" windowWidth="19725" windowHeight="1437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Pol'!$A$1:$X$34</definedName>
    <definedName name="_xlnm.Print_Area" localSheetId="4">'02 1 Pol'!$A$1:$X$231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16" i="1" s="1"/>
  <c r="I53" i="1"/>
  <c r="I52" i="1"/>
  <c r="G44" i="1"/>
  <c r="F44" i="1"/>
  <c r="G43" i="1"/>
  <c r="F43" i="1"/>
  <c r="G42" i="1"/>
  <c r="F42" i="1"/>
  <c r="H42" i="1" s="1"/>
  <c r="I42" i="1" s="1"/>
  <c r="G41" i="1"/>
  <c r="F41" i="1"/>
  <c r="G39" i="1"/>
  <c r="F39" i="1"/>
  <c r="H39" i="1" s="1"/>
  <c r="I39" i="1" s="1"/>
  <c r="I45" i="1" s="1"/>
  <c r="G230" i="13"/>
  <c r="BA211" i="13"/>
  <c r="BA205" i="13"/>
  <c r="BA179" i="13"/>
  <c r="BA161" i="13"/>
  <c r="BA65" i="13"/>
  <c r="BA50" i="13"/>
  <c r="BA38" i="13"/>
  <c r="BA35" i="13"/>
  <c r="BA33" i="13"/>
  <c r="BA30" i="13"/>
  <c r="BA27" i="13"/>
  <c r="BA25" i="13"/>
  <c r="BA10" i="13"/>
  <c r="G9" i="13"/>
  <c r="I9" i="13"/>
  <c r="K9" i="13"/>
  <c r="M9" i="13"/>
  <c r="O9" i="13"/>
  <c r="O8" i="13" s="1"/>
  <c r="Q9" i="13"/>
  <c r="Q8" i="13" s="1"/>
  <c r="V9" i="13"/>
  <c r="G12" i="13"/>
  <c r="G8" i="13" s="1"/>
  <c r="I12" i="13"/>
  <c r="K12" i="13"/>
  <c r="M12" i="13"/>
  <c r="O12" i="13"/>
  <c r="Q12" i="13"/>
  <c r="V12" i="13"/>
  <c r="G15" i="13"/>
  <c r="I15" i="13"/>
  <c r="I8" i="13" s="1"/>
  <c r="K15" i="13"/>
  <c r="M15" i="13"/>
  <c r="O15" i="13"/>
  <c r="Q15" i="13"/>
  <c r="V15" i="13"/>
  <c r="G19" i="13"/>
  <c r="M19" i="13" s="1"/>
  <c r="I19" i="13"/>
  <c r="K19" i="13"/>
  <c r="O19" i="13"/>
  <c r="Q19" i="13"/>
  <c r="V19" i="13"/>
  <c r="V8" i="13" s="1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9" i="13"/>
  <c r="M29" i="13" s="1"/>
  <c r="I29" i="13"/>
  <c r="K29" i="13"/>
  <c r="K8" i="13" s="1"/>
  <c r="O29" i="13"/>
  <c r="Q29" i="13"/>
  <c r="V29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G37" i="13"/>
  <c r="I37" i="13"/>
  <c r="K37" i="13"/>
  <c r="M37" i="13"/>
  <c r="O37" i="13"/>
  <c r="Q37" i="13"/>
  <c r="V37" i="13"/>
  <c r="G39" i="13"/>
  <c r="M39" i="13" s="1"/>
  <c r="I39" i="13"/>
  <c r="K39" i="13"/>
  <c r="O39" i="13"/>
  <c r="Q39" i="13"/>
  <c r="V39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4" i="13"/>
  <c r="I64" i="13"/>
  <c r="K64" i="13"/>
  <c r="M64" i="13"/>
  <c r="O64" i="13"/>
  <c r="Q64" i="13"/>
  <c r="V64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I86" i="13"/>
  <c r="K86" i="13"/>
  <c r="V86" i="13"/>
  <c r="G87" i="13"/>
  <c r="I87" i="13"/>
  <c r="K87" i="13"/>
  <c r="M87" i="13"/>
  <c r="M86" i="13" s="1"/>
  <c r="O87" i="13"/>
  <c r="O86" i="13" s="1"/>
  <c r="Q87" i="13"/>
  <c r="Q86" i="13" s="1"/>
  <c r="V87" i="13"/>
  <c r="G95" i="13"/>
  <c r="K95" i="13"/>
  <c r="M95" i="13"/>
  <c r="O95" i="13"/>
  <c r="G96" i="13"/>
  <c r="I96" i="13"/>
  <c r="I95" i="13" s="1"/>
  <c r="K96" i="13"/>
  <c r="M96" i="13"/>
  <c r="O96" i="13"/>
  <c r="Q96" i="13"/>
  <c r="Q95" i="13" s="1"/>
  <c r="V96" i="13"/>
  <c r="V95" i="13" s="1"/>
  <c r="G99" i="13"/>
  <c r="I99" i="13"/>
  <c r="I98" i="13" s="1"/>
  <c r="K99" i="13"/>
  <c r="M99" i="13"/>
  <c r="O99" i="13"/>
  <c r="Q99" i="13"/>
  <c r="V99" i="13"/>
  <c r="G102" i="13"/>
  <c r="G98" i="13" s="1"/>
  <c r="I102" i="13"/>
  <c r="K102" i="13"/>
  <c r="O102" i="13"/>
  <c r="O98" i="13" s="1"/>
  <c r="Q102" i="13"/>
  <c r="V102" i="13"/>
  <c r="G104" i="13"/>
  <c r="M104" i="13" s="1"/>
  <c r="I104" i="13"/>
  <c r="K104" i="13"/>
  <c r="O104" i="13"/>
  <c r="Q104" i="13"/>
  <c r="Q98" i="13" s="1"/>
  <c r="V104" i="13"/>
  <c r="G106" i="13"/>
  <c r="M106" i="13" s="1"/>
  <c r="I106" i="13"/>
  <c r="K106" i="13"/>
  <c r="K98" i="13" s="1"/>
  <c r="O106" i="13"/>
  <c r="Q106" i="13"/>
  <c r="V106" i="13"/>
  <c r="G108" i="13"/>
  <c r="I108" i="13"/>
  <c r="K108" i="13"/>
  <c r="M108" i="13"/>
  <c r="O108" i="13"/>
  <c r="Q108" i="13"/>
  <c r="V108" i="13"/>
  <c r="G110" i="13"/>
  <c r="M110" i="13" s="1"/>
  <c r="I110" i="13"/>
  <c r="K110" i="13"/>
  <c r="O110" i="13"/>
  <c r="Q110" i="13"/>
  <c r="V110" i="13"/>
  <c r="G112" i="13"/>
  <c r="I112" i="13"/>
  <c r="K112" i="13"/>
  <c r="M112" i="13"/>
  <c r="O112" i="13"/>
  <c r="Q112" i="13"/>
  <c r="V112" i="13"/>
  <c r="G115" i="13"/>
  <c r="M115" i="13" s="1"/>
  <c r="I115" i="13"/>
  <c r="K115" i="13"/>
  <c r="O115" i="13"/>
  <c r="Q115" i="13"/>
  <c r="V115" i="13"/>
  <c r="V98" i="13" s="1"/>
  <c r="G121" i="13"/>
  <c r="I121" i="13"/>
  <c r="K121" i="13"/>
  <c r="M121" i="13"/>
  <c r="O121" i="13"/>
  <c r="Q121" i="13"/>
  <c r="V121" i="13"/>
  <c r="G123" i="13"/>
  <c r="M123" i="13" s="1"/>
  <c r="I123" i="13"/>
  <c r="K123" i="13"/>
  <c r="O123" i="13"/>
  <c r="Q123" i="13"/>
  <c r="V123" i="13"/>
  <c r="G125" i="13"/>
  <c r="M125" i="13" s="1"/>
  <c r="I125" i="13"/>
  <c r="K125" i="13"/>
  <c r="O125" i="13"/>
  <c r="Q125" i="13"/>
  <c r="V125" i="13"/>
  <c r="G127" i="13"/>
  <c r="M127" i="13" s="1"/>
  <c r="I127" i="13"/>
  <c r="K127" i="13"/>
  <c r="O127" i="13"/>
  <c r="Q127" i="13"/>
  <c r="V127" i="13"/>
  <c r="G129" i="13"/>
  <c r="I129" i="13"/>
  <c r="K129" i="13"/>
  <c r="M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6" i="13"/>
  <c r="I136" i="13"/>
  <c r="I135" i="13" s="1"/>
  <c r="K136" i="13"/>
  <c r="M136" i="13"/>
  <c r="O136" i="13"/>
  <c r="Q136" i="13"/>
  <c r="V136" i="13"/>
  <c r="G138" i="13"/>
  <c r="G135" i="13" s="1"/>
  <c r="I138" i="13"/>
  <c r="K138" i="13"/>
  <c r="O138" i="13"/>
  <c r="O135" i="13" s="1"/>
  <c r="Q138" i="13"/>
  <c r="V138" i="13"/>
  <c r="G140" i="13"/>
  <c r="M140" i="13" s="1"/>
  <c r="I140" i="13"/>
  <c r="K140" i="13"/>
  <c r="O140" i="13"/>
  <c r="Q140" i="13"/>
  <c r="Q135" i="13" s="1"/>
  <c r="V140" i="13"/>
  <c r="G141" i="13"/>
  <c r="M141" i="13" s="1"/>
  <c r="I141" i="13"/>
  <c r="K141" i="13"/>
  <c r="K135" i="13" s="1"/>
  <c r="O141" i="13"/>
  <c r="Q141" i="13"/>
  <c r="V141" i="13"/>
  <c r="G145" i="13"/>
  <c r="I145" i="13"/>
  <c r="K145" i="13"/>
  <c r="M145" i="13"/>
  <c r="O145" i="13"/>
  <c r="Q145" i="13"/>
  <c r="V145" i="13"/>
  <c r="G148" i="13"/>
  <c r="M148" i="13" s="1"/>
  <c r="I148" i="13"/>
  <c r="K148" i="13"/>
  <c r="O148" i="13"/>
  <c r="Q148" i="13"/>
  <c r="V148" i="13"/>
  <c r="G149" i="13"/>
  <c r="I149" i="13"/>
  <c r="K149" i="13"/>
  <c r="M149" i="13"/>
  <c r="O149" i="13"/>
  <c r="Q149" i="13"/>
  <c r="V149" i="13"/>
  <c r="G153" i="13"/>
  <c r="M153" i="13" s="1"/>
  <c r="I153" i="13"/>
  <c r="K153" i="13"/>
  <c r="O153" i="13"/>
  <c r="Q153" i="13"/>
  <c r="V153" i="13"/>
  <c r="V135" i="13" s="1"/>
  <c r="G154" i="13"/>
  <c r="I154" i="13"/>
  <c r="K154" i="13"/>
  <c r="M154" i="13"/>
  <c r="O154" i="13"/>
  <c r="Q154" i="13"/>
  <c r="V154" i="13"/>
  <c r="G155" i="13"/>
  <c r="M155" i="13" s="1"/>
  <c r="I155" i="13"/>
  <c r="K155" i="13"/>
  <c r="O155" i="13"/>
  <c r="Q155" i="13"/>
  <c r="V155" i="13"/>
  <c r="G157" i="13"/>
  <c r="I157" i="13"/>
  <c r="Q157" i="13"/>
  <c r="G158" i="13"/>
  <c r="M158" i="13" s="1"/>
  <c r="M157" i="13" s="1"/>
  <c r="I158" i="13"/>
  <c r="K158" i="13"/>
  <c r="K157" i="13" s="1"/>
  <c r="O158" i="13"/>
  <c r="O157" i="13" s="1"/>
  <c r="Q158" i="13"/>
  <c r="V158" i="13"/>
  <c r="V157" i="13" s="1"/>
  <c r="G160" i="13"/>
  <c r="I160" i="13"/>
  <c r="K160" i="13"/>
  <c r="M160" i="13"/>
  <c r="O160" i="13"/>
  <c r="Q160" i="13"/>
  <c r="V160" i="13"/>
  <c r="O163" i="13"/>
  <c r="G164" i="13"/>
  <c r="I164" i="13"/>
  <c r="I163" i="13" s="1"/>
  <c r="K164" i="13"/>
  <c r="M164" i="13"/>
  <c r="O164" i="13"/>
  <c r="Q164" i="13"/>
  <c r="Q163" i="13" s="1"/>
  <c r="V164" i="13"/>
  <c r="G167" i="13"/>
  <c r="M167" i="13" s="1"/>
  <c r="I167" i="13"/>
  <c r="K167" i="13"/>
  <c r="K163" i="13" s="1"/>
  <c r="O167" i="13"/>
  <c r="Q167" i="13"/>
  <c r="V167" i="13"/>
  <c r="V163" i="13" s="1"/>
  <c r="G169" i="13"/>
  <c r="I169" i="13"/>
  <c r="K169" i="13"/>
  <c r="M169" i="13"/>
  <c r="O169" i="13"/>
  <c r="Q169" i="13"/>
  <c r="V169" i="13"/>
  <c r="G172" i="13"/>
  <c r="G163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I177" i="13"/>
  <c r="K177" i="13"/>
  <c r="Q177" i="13"/>
  <c r="G178" i="13"/>
  <c r="G177" i="13" s="1"/>
  <c r="I178" i="13"/>
  <c r="K178" i="13"/>
  <c r="O178" i="13"/>
  <c r="O177" i="13" s="1"/>
  <c r="Q178" i="13"/>
  <c r="V178" i="13"/>
  <c r="V177" i="13" s="1"/>
  <c r="I181" i="13"/>
  <c r="O181" i="13"/>
  <c r="Q181" i="13"/>
  <c r="G182" i="13"/>
  <c r="G181" i="13" s="1"/>
  <c r="I182" i="13"/>
  <c r="K182" i="13"/>
  <c r="K181" i="13" s="1"/>
  <c r="O182" i="13"/>
  <c r="Q182" i="13"/>
  <c r="V182" i="13"/>
  <c r="V181" i="13" s="1"/>
  <c r="G185" i="13"/>
  <c r="G184" i="13" s="1"/>
  <c r="I185" i="13"/>
  <c r="K185" i="13"/>
  <c r="K184" i="13" s="1"/>
  <c r="O185" i="13"/>
  <c r="O184" i="13" s="1"/>
  <c r="Q185" i="13"/>
  <c r="V185" i="13"/>
  <c r="G187" i="13"/>
  <c r="M187" i="13" s="1"/>
  <c r="I187" i="13"/>
  <c r="I184" i="13" s="1"/>
  <c r="K187" i="13"/>
  <c r="O187" i="13"/>
  <c r="Q187" i="13"/>
  <c r="Q184" i="13" s="1"/>
  <c r="V187" i="13"/>
  <c r="G190" i="13"/>
  <c r="M190" i="13" s="1"/>
  <c r="I190" i="13"/>
  <c r="K190" i="13"/>
  <c r="O190" i="13"/>
  <c r="Q190" i="13"/>
  <c r="V190" i="13"/>
  <c r="V184" i="13" s="1"/>
  <c r="G192" i="13"/>
  <c r="I192" i="13"/>
  <c r="K192" i="13"/>
  <c r="M192" i="13"/>
  <c r="O192" i="13"/>
  <c r="Q192" i="13"/>
  <c r="V192" i="13"/>
  <c r="G204" i="13"/>
  <c r="M204" i="13" s="1"/>
  <c r="I204" i="13"/>
  <c r="K204" i="13"/>
  <c r="O204" i="13"/>
  <c r="Q204" i="13"/>
  <c r="V204" i="13"/>
  <c r="I206" i="13"/>
  <c r="O206" i="13"/>
  <c r="Q206" i="13"/>
  <c r="G207" i="13"/>
  <c r="G206" i="13" s="1"/>
  <c r="I207" i="13"/>
  <c r="K207" i="13"/>
  <c r="K206" i="13" s="1"/>
  <c r="O207" i="13"/>
  <c r="Q207" i="13"/>
  <c r="V207" i="13"/>
  <c r="V206" i="13" s="1"/>
  <c r="G210" i="13"/>
  <c r="I210" i="13"/>
  <c r="K210" i="13"/>
  <c r="M210" i="13"/>
  <c r="O210" i="13"/>
  <c r="Q210" i="13"/>
  <c r="V210" i="13"/>
  <c r="G213" i="13"/>
  <c r="K213" i="13"/>
  <c r="O213" i="13"/>
  <c r="V213" i="13"/>
  <c r="G214" i="13"/>
  <c r="M214" i="13" s="1"/>
  <c r="M213" i="13" s="1"/>
  <c r="I214" i="13"/>
  <c r="I213" i="13" s="1"/>
  <c r="K214" i="13"/>
  <c r="O214" i="13"/>
  <c r="Q214" i="13"/>
  <c r="Q213" i="13" s="1"/>
  <c r="V214" i="13"/>
  <c r="K215" i="13"/>
  <c r="G216" i="13"/>
  <c r="I216" i="13"/>
  <c r="K216" i="13"/>
  <c r="M216" i="13"/>
  <c r="O216" i="13"/>
  <c r="Q216" i="13"/>
  <c r="Q215" i="13" s="1"/>
  <c r="V216" i="13"/>
  <c r="G218" i="13"/>
  <c r="G215" i="13" s="1"/>
  <c r="I218" i="13"/>
  <c r="K218" i="13"/>
  <c r="O218" i="13"/>
  <c r="O215" i="13" s="1"/>
  <c r="Q218" i="13"/>
  <c r="V218" i="13"/>
  <c r="G220" i="13"/>
  <c r="I220" i="13"/>
  <c r="I215" i="13" s="1"/>
  <c r="K220" i="13"/>
  <c r="M220" i="13"/>
  <c r="O220" i="13"/>
  <c r="Q220" i="13"/>
  <c r="V220" i="13"/>
  <c r="G222" i="13"/>
  <c r="M222" i="13" s="1"/>
  <c r="I222" i="13"/>
  <c r="K222" i="13"/>
  <c r="O222" i="13"/>
  <c r="Q222" i="13"/>
  <c r="V222" i="13"/>
  <c r="V215" i="13" s="1"/>
  <c r="G224" i="13"/>
  <c r="I224" i="13"/>
  <c r="K224" i="13"/>
  <c r="M224" i="13"/>
  <c r="O224" i="13"/>
  <c r="Q224" i="13"/>
  <c r="V224" i="13"/>
  <c r="G227" i="13"/>
  <c r="M227" i="13" s="1"/>
  <c r="I227" i="13"/>
  <c r="K227" i="13"/>
  <c r="O227" i="13"/>
  <c r="Q227" i="13"/>
  <c r="V227" i="13"/>
  <c r="AE230" i="13"/>
  <c r="AF230" i="13"/>
  <c r="G33" i="12"/>
  <c r="BA28" i="12"/>
  <c r="BA27" i="12"/>
  <c r="BA25" i="12"/>
  <c r="BA22" i="12"/>
  <c r="BA20" i="12"/>
  <c r="BA18" i="12"/>
  <c r="BA16" i="12"/>
  <c r="BA14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10" i="12"/>
  <c r="M10" i="12" s="1"/>
  <c r="I10" i="12"/>
  <c r="K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G13" i="12"/>
  <c r="I13" i="12"/>
  <c r="I12" i="12" s="1"/>
  <c r="K13" i="12"/>
  <c r="M13" i="12"/>
  <c r="O13" i="12"/>
  <c r="Q13" i="12"/>
  <c r="Q12" i="12" s="1"/>
  <c r="V13" i="12"/>
  <c r="V12" i="12" s="1"/>
  <c r="G15" i="12"/>
  <c r="M15" i="12" s="1"/>
  <c r="I15" i="12"/>
  <c r="K15" i="12"/>
  <c r="K12" i="12" s="1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O12" i="12" s="1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AE33" i="12"/>
  <c r="AF33" i="12"/>
  <c r="I20" i="1"/>
  <c r="I19" i="1"/>
  <c r="I18" i="1"/>
  <c r="I17" i="1"/>
  <c r="F45" i="1"/>
  <c r="G23" i="1" s="1"/>
  <c r="G45" i="1"/>
  <c r="G25" i="1" s="1"/>
  <c r="A25" i="1" s="1"/>
  <c r="H44" i="1"/>
  <c r="I44" i="1" s="1"/>
  <c r="H43" i="1"/>
  <c r="I43" i="1" s="1"/>
  <c r="H41" i="1"/>
  <c r="I41" i="1" s="1"/>
  <c r="H40" i="1"/>
  <c r="I67" i="1" l="1"/>
  <c r="J63" i="1" s="1"/>
  <c r="A26" i="1"/>
  <c r="G26" i="1"/>
  <c r="A23" i="1"/>
  <c r="G28" i="1"/>
  <c r="M8" i="13"/>
  <c r="M215" i="13"/>
  <c r="M98" i="13"/>
  <c r="M218" i="13"/>
  <c r="M178" i="13"/>
  <c r="M177" i="13" s="1"/>
  <c r="M207" i="13"/>
  <c r="M206" i="13" s="1"/>
  <c r="M182" i="13"/>
  <c r="M181" i="13" s="1"/>
  <c r="M185" i="13"/>
  <c r="M184" i="13" s="1"/>
  <c r="M172" i="13"/>
  <c r="M163" i="13" s="1"/>
  <c r="M138" i="13"/>
  <c r="M135" i="13" s="1"/>
  <c r="M102" i="13"/>
  <c r="M12" i="12"/>
  <c r="J43" i="1"/>
  <c r="J42" i="1"/>
  <c r="J44" i="1"/>
  <c r="J39" i="1"/>
  <c r="J45" i="1" s="1"/>
  <c r="J41" i="1"/>
  <c r="H45" i="1"/>
  <c r="I21" i="1"/>
  <c r="J28" i="1"/>
  <c r="J26" i="1"/>
  <c r="G38" i="1"/>
  <c r="F38" i="1"/>
  <c r="J23" i="1"/>
  <c r="J24" i="1"/>
  <c r="J25" i="1"/>
  <c r="J27" i="1"/>
  <c r="E24" i="1"/>
  <c r="E26" i="1"/>
  <c r="J58" i="1" l="1"/>
  <c r="J65" i="1"/>
  <c r="J66" i="1"/>
  <c r="J64" i="1"/>
  <c r="J53" i="1"/>
  <c r="J57" i="1"/>
  <c r="J59" i="1"/>
  <c r="J54" i="1"/>
  <c r="J56" i="1"/>
  <c r="J62" i="1"/>
  <c r="J60" i="1"/>
  <c r="J52" i="1"/>
  <c r="J55" i="1"/>
  <c r="J61" i="1"/>
  <c r="G24" i="1"/>
  <c r="A27" i="1" s="1"/>
  <c r="A24" i="1"/>
  <c r="J67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6B16A26E-19E5-49B4-B9E6-5944D06E0D1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C68160-AE88-4E1A-B0D4-1877912E37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85FEEA7A-905F-489F-87A7-6F5E46FA26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59880C-C838-4F3C-B565-1A4C91C98D1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<sst xmlns="http://schemas.openxmlformats.org/spreadsheetml/2006/main" count="1224" uniqueCount="446">
  <si>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</si>
  <si>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</si>
  <si>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</si>
  <si>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</si>
  <si>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</si>
  <si>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</si>
  <si>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</si>
  <si>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</si>
  <si>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</si>
  <si>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</si>
  <si>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</si>
  <si>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</si>
  <si>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</si>
  <si>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</si>
  <si>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</si>
  <si>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</si>
  <si>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</si>
  <si>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</si>
  <si>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</si>
  <si>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</si>
  <si>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</si>
  <si>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</si>
  <si>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</si>
  <si>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</si>
  <si>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</si>
  <si>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</si>
  <si>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</si>
  <si>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</si>
  <si>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</si>
  <si>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</si>
  <si>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</si>
  <si>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</si>
  <si>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</si>
  <si>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</si>
  <si>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</si>
  <si>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</si>
  <si>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</si>
  <si>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</si>
  <si>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</si>
  <si>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</si>
  <si>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</si>
  <si>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</si>
  <si>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</si>
  <si>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</si>
  <si>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200301</t>
  </si>
  <si>
    <t>Víceúčelové hřiště-etapa č.1</t>
  </si>
  <si>
    <t>Speciální základní škola a střední škola Svitavy</t>
  </si>
  <si>
    <t>Milady Horákové 488/44</t>
  </si>
  <si>
    <t>Svitavy-Předměstí</t>
  </si>
  <si>
    <t>56802</t>
  </si>
  <si>
    <t>70838283</t>
  </si>
  <si>
    <t>Sinc s.r.o.</t>
  </si>
  <si>
    <t>Na Spravedlnosti 1533</t>
  </si>
  <si>
    <t>Pardubice - Zelené Předměstí</t>
  </si>
  <si>
    <t>53002</t>
  </si>
  <si>
    <t>28814878</t>
  </si>
  <si>
    <t>Stavba</t>
  </si>
  <si>
    <t>Stavební objekt</t>
  </si>
  <si>
    <t>01</t>
  </si>
  <si>
    <t>Ostatní a vedlejší náklady</t>
  </si>
  <si>
    <t>1</t>
  </si>
  <si>
    <t>02</t>
  </si>
  <si>
    <t>Stavební řešení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</si>
  <si>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</si>
  <si>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</si>
  <si>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</si>
  <si>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</si>
  <si>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</si>
  <si>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</si>
  <si>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</si>
  <si>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338</t>
  </si>
  <si>
    <t>Oplocení</t>
  </si>
  <si>
    <t>45</t>
  </si>
  <si>
    <t>Podkladní a vedlejší konstrukce</t>
  </si>
  <si>
    <t>461</t>
  </si>
  <si>
    <t>Hřiště</t>
  </si>
  <si>
    <t>59</t>
  </si>
  <si>
    <t>Dlažby a předlažby komunikací</t>
  </si>
  <si>
    <t>8</t>
  </si>
  <si>
    <t>Trubní vedení</t>
  </si>
  <si>
    <t>89</t>
  </si>
  <si>
    <t>Ostatní konstrukce na trubním vedení</t>
  </si>
  <si>
    <t>94</t>
  </si>
  <si>
    <t>Lešení a stavební výtahy</t>
  </si>
  <si>
    <t>9595</t>
  </si>
  <si>
    <t>Vybavení sportovišť</t>
  </si>
  <si>
    <t>96</t>
  </si>
  <si>
    <t>Bourání konstrukcí</t>
  </si>
  <si>
    <t>99</t>
  </si>
  <si>
    <t>Staveništní přesun hmot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</si>
  <si>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</si>
  <si>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</si>
  <si>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</si>
  <si>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</si>
  <si>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</si>
  <si>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</si>
  <si>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</si>
  <si>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</si>
  <si>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</si>
  <si>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</si>
  <si>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</si>
  <si>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</si>
  <si>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</si>
  <si>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</si>
  <si>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</si>
  <si>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</si>
  <si>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</si>
  <si>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</si>
  <si>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</si>
  <si>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</si>
  <si>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</si>
  <si>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</si>
  <si>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</si>
  <si>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</si>
  <si>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</si>
  <si>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</si>
  <si>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</si>
  <si>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</si>
  <si>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</si>
  <si>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</si>
  <si>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</si>
  <si>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</si>
  <si>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</si>
  <si>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</si>
  <si>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</si>
  <si>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II</t>
  </si>
  <si>
    <t>Indiv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</si>
  <si>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</si>
  <si>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</si>
  <si>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</si>
  <si>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</si>
  <si>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</si>
  <si>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</si>
  <si>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005211020R</t>
  </si>
  <si>
    <t>Ochrana stávaj. inženýrských sítí na staveništi</t>
  </si>
  <si>
    <t>POL99_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</si>
  <si>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</si>
  <si>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POP</t>
  </si>
  <si>
    <t>005241010R</t>
  </si>
  <si>
    <t xml:space="preserve">Dokumentace skutečného provedení </t>
  </si>
  <si>
    <t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 Součástí skutečného provedení bude i aktualizace PENB dle skutečného provedení.</t>
  </si>
  <si>
    <t>005261010R</t>
  </si>
  <si>
    <t>Pojištění dodavatele a pojištění díla</t>
  </si>
  <si>
    <t>Náklady spojené s povinným pojištěním dodavatele nebo stavebního díla či jeho části, v rozsahu dle návrhu smlouvy o dílo“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</si>
  <si>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</si>
  <si>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</si>
  <si>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</si>
  <si>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</si>
  <si>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</si>
  <si>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</si>
  <si>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005211010R</t>
  </si>
  <si>
    <t>Předání a převzetí staveniště</t>
  </si>
  <si>
    <t>00524 R</t>
  </si>
  <si>
    <t>Předání a převzetí díla</t>
  </si>
  <si>
    <t>Náklady zhotovitele, které vzniknou v souvislosti s povinnostmi zhotovitele při předání a převzetí díla.</t>
  </si>
  <si>
    <t>005241020R</t>
  </si>
  <si>
    <t xml:space="preserve">Geodetické zaměření skutečného provedení  </t>
  </si>
  <si>
    <t>Geometrický plán bude ověřen Katastrálním úřadem</t>
  </si>
  <si>
    <t>SUM</t>
  </si>
  <si>
    <t>Náklady na provedení skutečného zaměření stavby (stavebních objektů i dopravní a technické infrastruktury) v rozsahu nezbytném pro zápis změny do katastru nemovitostí a dle návrhu SOD</t>
  </si>
  <si>
    <t>Náklady na provedení skutečného zaměření stavby (stavebních objektů i dopravní a technické infrastruktury)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t>
  </si>
  <si>
    <t>Komunikace a zpevněné plochy</t>
  </si>
  <si>
    <t>Sítě technické infrastruktury</t>
  </si>
  <si>
    <t>END</t>
  </si>
  <si>
    <t>121101100R00</t>
  </si>
  <si>
    <t>Sejmutí ornice s přemístěním na vzdálenost do 50 m</t>
  </si>
  <si>
    <t>m3</t>
  </si>
  <si>
    <t>800-1</t>
  </si>
  <si>
    <t>RTS 20/ I</t>
  </si>
  <si>
    <t>Práce</t>
  </si>
  <si>
    <t>POL1_1</t>
  </si>
  <si>
    <t>nebo lesní půdy, s vodorovným přemístěním na hromady v místě upotřebení nebo na dočasné či trvalé skládky se složením</t>
  </si>
  <si>
    <t>SPI</t>
  </si>
  <si>
    <t>D 1.1.1.2 : 392*0,15</t>
  </si>
  <si>
    <t>VV</t>
  </si>
  <si>
    <t>180402111R00</t>
  </si>
  <si>
    <t>Založení trávníku parkový trávník, výsevem, v rovině nebo na svahu do 1:5</t>
  </si>
  <si>
    <t>m2</t>
  </si>
  <si>
    <t>823-1</t>
  </si>
  <si>
    <t>POL1_</t>
  </si>
  <si>
    <t>na půdě předem připravené s pokosením, naložením, odvozem odpadu do 20 km a se složením,</t>
  </si>
  <si>
    <t>265</t>
  </si>
  <si>
    <t>185804215R00</t>
  </si>
  <si>
    <t>Vypletí záhonů v rovině nebo ve svahu do 1:5 trávník po výsevu</t>
  </si>
  <si>
    <t>s případným naložením odpadu na dopravní prostředek, odvozem do 20 km a se složením</t>
  </si>
  <si>
    <t>Včetně vysbírání případných odpadků ze záhonů nebo trávníků.</t>
  </si>
  <si>
    <t>00572410R</t>
  </si>
  <si>
    <t>směs travní parková, pro mírnou zátěž</t>
  </si>
  <si>
    <t>kg</t>
  </si>
  <si>
    <t>SPCM</t>
  </si>
  <si>
    <t>Specifikace</t>
  </si>
  <si>
    <t>POL3_</t>
  </si>
  <si>
    <t>295*0,05*1,1</t>
  </si>
  <si>
    <t>122101102R00</t>
  </si>
  <si>
    <t>Odkopávky a  prokopávky nezapažené v horninách 1 a 2_x000D_
 přes 100 do 1 000 m3</t>
  </si>
  <si>
    <t>s přehozením výkopku na vzdálenost do 3 m nebo s naložením na dopravní prostředek,</t>
  </si>
  <si>
    <t>D 1.1.1.2 : 40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</si>
  <si>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</si>
  <si>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</si>
  <si>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</si>
  <si>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132101110R00</t>
  </si>
  <si>
    <t>Hloubení rýh šířky do 60 cm do 50 m3, v hornině 1-2,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</si>
  <si>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</si>
  <si>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D 1.1.1.2 : (88+23)*0,3*0,4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</si>
  <si>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</si>
  <si>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</si>
  <si>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</si>
  <si>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D 1.1.1.5,6 : 4,5*0,9*1,42</t>
  </si>
  <si>
    <t>132201219R00</t>
  </si>
  <si>
    <t xml:space="preserve">Hloubení rýh šířky přes 60 do 200 cm příplatek za lepivost, v hornině 3,  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</si>
  <si>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</si>
  <si>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</si>
  <si>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</si>
  <si>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D 1.1.1.5,6 : 1,4*1,4*1</t>
  </si>
  <si>
    <t>133201109R00</t>
  </si>
  <si>
    <t>Hloubení šachet v hornině 3_x000D_
 příplatek za lepivost horniny</t>
  </si>
  <si>
    <t>139601101R00</t>
  </si>
  <si>
    <t>Ruční výkop jam, rýh a šachet v horninách 1 a 2</t>
  </si>
  <si>
    <t>s přehozením na vzdálenost do 5 m nebo s naložením na ruční dopravní prostředek</t>
  </si>
  <si>
    <t>D 1.1.1.4 : 0,25*0,25*0,9*24</t>
  </si>
  <si>
    <t>D 1.1.1.2 branky : 0,4*0,6*1,2*2*2</t>
  </si>
  <si>
    <t>volejbal : 0,8*0,8*0,8*2</t>
  </si>
  <si>
    <t>151101101R00</t>
  </si>
  <si>
    <t>Zřízení pažení a rozepření stěn rýh příložné  pro jakoukoliv mezerovitost, hloubky do 2 m</t>
  </si>
  <si>
    <t>pro podzemní vedení pro všechny šířky rýhy,</t>
  </si>
  <si>
    <t>D 1.1.1.5,6 : 4,5*1,42*2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</si>
  <si>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</si>
  <si>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</si>
  <si>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</si>
  <si>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</si>
  <si>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</si>
  <si>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</si>
  <si>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</si>
  <si>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</si>
  <si>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</si>
  <si>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</si>
  <si>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</si>
  <si>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</si>
  <si>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</si>
  <si>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</si>
  <si>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D 1.1.1.5,6 : 4,5*0,9*0,6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</si>
  <si>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</si>
  <si>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</si>
  <si>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</si>
  <si>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D1-04-2+D1-04-3</t>
  </si>
  <si>
    <t>Obsyp je třeba hutnit po stranách</t>
  </si>
  <si>
    <t>na min. hodnotu 94% PS. Obsyp potrubí do úrovně 30 cm nad vrcholem potrubí bude</t>
  </si>
  <si>
    <t>proveden z prosátého vytěženého materiálu (je třeba vyjádření odpovědného geologa stavby</t>
  </si>
  <si>
    <t>ke vhodnosti materiálu a dodavatele, či výrobce potrubí), popř. z písku.</t>
  </si>
  <si>
    <t>D 1.1.1.5,6 : 4,5*0,9*0,5</t>
  </si>
  <si>
    <t>181101105T01</t>
  </si>
  <si>
    <t>Úprava pláně v zářezech v hor. 1-4, se zhutněním, Edef2 30-45 MPa dle parametrů PD včetně všech zkoušek</t>
  </si>
  <si>
    <t>Vlastní</t>
  </si>
  <si>
    <t>D 1.1.1.2 : 392</t>
  </si>
  <si>
    <t>199000002R00</t>
  </si>
  <si>
    <t>Poplatky za skládku horniny 1- 4, skupina 17 05 04 z Katalogu odpadů</t>
  </si>
  <si>
    <t>289970111R00</t>
  </si>
  <si>
    <t>Geotextílie separační, filtrační, zpevňující polypropylén, 300 g/m2</t>
  </si>
  <si>
    <t>800-2</t>
  </si>
  <si>
    <t>D 1.1.1.2 : 392*1,1</t>
  </si>
  <si>
    <t>58344197R</t>
  </si>
  <si>
    <t>štěrkodrť frakce 0,0 až 63,0 mm; třída A</t>
  </si>
  <si>
    <t>t</t>
  </si>
  <si>
    <t>POL3_1</t>
  </si>
  <si>
    <t>D 1.1.1.5,6 : 4,5*0,9*0,6*1,834</t>
  </si>
  <si>
    <t>275313611R00</t>
  </si>
  <si>
    <t>Beton základových patek prostý třídy C 16/20</t>
  </si>
  <si>
    <t>801-1</t>
  </si>
  <si>
    <t>Začátek provozního součtu</t>
  </si>
  <si>
    <t xml:space="preserve">  D 1.1.1.4 : 0,25*0,25*0,9*24</t>
  </si>
  <si>
    <t xml:space="preserve">  D 1.1.1.2 branky : 0,4*0,6*1,2*2*2</t>
  </si>
  <si>
    <t xml:space="preserve">  volejbal : 0,8*0,8*0,8*2</t>
  </si>
  <si>
    <t xml:space="preserve">  Mezisoučet</t>
  </si>
  <si>
    <t>Konec provozního součtu</t>
  </si>
  <si>
    <t>3,526*1,035</t>
  </si>
  <si>
    <t>339928812R00</t>
  </si>
  <si>
    <t xml:space="preserve">Opěrné konstrukce vinic sloupek řadový, se zabetonováním,  </t>
  </si>
  <si>
    <t>kus</t>
  </si>
  <si>
    <t>D 1.1.1.4 : 24</t>
  </si>
  <si>
    <t>211561111R00</t>
  </si>
  <si>
    <t>Výplň odvodňovacích žeber kamenivem hrubým drceným frakce 4 - 16 mm</t>
  </si>
  <si>
    <t>do rýh bez zhutnění s úpravou povrchu výplně, s vytvořením průduchů z lomového kamene</t>
  </si>
  <si>
    <t>212753114R00</t>
  </si>
  <si>
    <t>Plastové drenážní trubky montáž ohebné plastové drenážní trubky do rýhy, DN 100, bez lože</t>
  </si>
  <si>
    <t>m</t>
  </si>
  <si>
    <t>827-1</t>
  </si>
  <si>
    <t>D 1.1.1.2 : 88</t>
  </si>
  <si>
    <t>212753116R00</t>
  </si>
  <si>
    <t>Plastové drenážní trubky montáž ohebné plastové drenážní trubky do rýhy, DN 160, bez lože</t>
  </si>
  <si>
    <t>D 1.1.1.2 : 23</t>
  </si>
  <si>
    <t>212753511R00</t>
  </si>
  <si>
    <t>Plastové drenážní trubky montáž drenážní tvarovky,  , s jedním spojem</t>
  </si>
  <si>
    <t>D 1.1.1.2 : 8</t>
  </si>
  <si>
    <t>212753521R00</t>
  </si>
  <si>
    <t>Plastové drenážní trubky montáž drenážní tvarovky,  , s dvěma spoji</t>
  </si>
  <si>
    <t>D 1.1.1.2 : 8+8</t>
  </si>
  <si>
    <t>212753531R00</t>
  </si>
  <si>
    <t>Plastové drenážní trubky montáž drenážní tvarovky,  , s třemi spoji</t>
  </si>
  <si>
    <t>212971110R00</t>
  </si>
  <si>
    <t xml:space="preserve">Zřízení opláštění odvod. trativodů z geotextilie o sklonu do 2,5,  </t>
  </si>
  <si>
    <t>v rýze nebo v zářezu se stěnami,</t>
  </si>
  <si>
    <t>D 1.1.1.2 : (88+23)*(0,3+0,4)*2</t>
  </si>
  <si>
    <t>451573111R00</t>
  </si>
  <si>
    <t>Lože pod potrubí, stoky a drobné objekty z písku a štěrkopísku  do 65 mm</t>
  </si>
  <si>
    <t>v otevřeném výkopu,</t>
  </si>
  <si>
    <t/>
  </si>
  <si>
    <t>Lože potrubí je třeba zhutnit na min. hodnotu zhutnění obsypu, pod roznášecím úhlem min. 90 st.</t>
  </si>
  <si>
    <t>D 1.1.1.5,6 : 4,5*0,9*0,1</t>
  </si>
  <si>
    <t>28611223.AR</t>
  </si>
  <si>
    <t>trubka plastová drenážní PVC; ohebná; perforovaná po celém obvodu; DN 100,0 mm</t>
  </si>
  <si>
    <t>D 1.1.1.2 : 88*1,09</t>
  </si>
  <si>
    <t>28611225.AR</t>
  </si>
  <si>
    <t>trubka plastová drenážní PVC; ohebná; perforovaná po celém obvodu; DN 160,0 mm</t>
  </si>
  <si>
    <t>D 1.1.1.2 : 23*1,09</t>
  </si>
  <si>
    <t>286112912.AT</t>
  </si>
  <si>
    <t>Redukce PVC d 160/100 mm pro ohebné dren. trubky</t>
  </si>
  <si>
    <t>28611305.AR</t>
  </si>
  <si>
    <t>odbočka PVC; 45,0 °; d1 = 160 mm; d2 = 160 mm; SDR 20,6; hladká; DN 160,0 mm; DN2 160 mm</t>
  </si>
  <si>
    <t>28611312.AR</t>
  </si>
  <si>
    <t>koleno PVC; 90,0 °; SDR 22,2; D = 100,0 mm; hladké</t>
  </si>
  <si>
    <t>28611326.AR</t>
  </si>
  <si>
    <t>zátka PVC; DN 100,0 mm</t>
  </si>
  <si>
    <t>67352004R</t>
  </si>
  <si>
    <t>geotextilie PET; funkce drenážní, separační, ochranná, filtrační; plošná hmotnost 300 g/m2</t>
  </si>
  <si>
    <t>D 1.1.1.2 : ((88+23)*(0,3+0,4)*2)*1,2</t>
  </si>
  <si>
    <t>564851114RT2</t>
  </si>
  <si>
    <t>Podklad ze štěrkodrti s rozprostřením a zhutněním frakce 0-32 mm, tloušťka po zhutnění 180 mm</t>
  </si>
  <si>
    <t>822-1</t>
  </si>
  <si>
    <t>D 1.1.1.2 : 336</t>
  </si>
  <si>
    <t>564801112R00</t>
  </si>
  <si>
    <t>Podklad ze štěrkodrti s rozprostřením a zhutněním frakce 0-32 mm, tloušťka po zhutnění 40 mm</t>
  </si>
  <si>
    <t>589651121R00</t>
  </si>
  <si>
    <t>Kryt proch pro tělovýchovu polyuretanový lajnování polyuretanovou dvousložkovou barvou</t>
  </si>
  <si>
    <t>589651115T00</t>
  </si>
  <si>
    <t>Polyuretanový povrch hřiště dle popisu a PD</t>
  </si>
  <si>
    <t>EPDM 35mm (25mm SBR + 10mm EPDM)</t>
  </si>
  <si>
    <t>HIC 1,6m v dané barevnosti</t>
  </si>
  <si>
    <t>D 1.1.1.2 : 336*1,03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</si>
  <si>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</si>
  <si>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</si>
  <si>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</si>
  <si>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D 1.1.1.2 : 123</t>
  </si>
  <si>
    <t>589661</t>
  </si>
  <si>
    <t>rozměření grafických motivů na ploše</t>
  </si>
  <si>
    <t>kompl</t>
  </si>
  <si>
    <t>589662</t>
  </si>
  <si>
    <t>práce na grafice a instalace grafických motivů a prvků do plochy</t>
  </si>
  <si>
    <t>dle grafického</t>
  </si>
  <si>
    <t>návrhu (zahrnuje i speciální polyuretanovou</t>
  </si>
  <si>
    <t>hmotu pro lepení grafických motivů</t>
  </si>
  <si>
    <t>589663</t>
  </si>
  <si>
    <t>A01-028 - Grafika z celoprobarveného EPDM,(nejedná se o nástřik) - trojúhelník cesta</t>
  </si>
  <si>
    <t xml:space="preserve">ks    </t>
  </si>
  <si>
    <t>589664</t>
  </si>
  <si>
    <t>H01-017 - Grafika z celoprobarveného EPDM,(nejedná se o nástřik) - terč velký</t>
  </si>
  <si>
    <t>59217421R</t>
  </si>
  <si>
    <t>obrubník chodníkový materiál beton; l = 1000,0 mm; š = 100,0 mm; h = 250,0 mm; barva šedá</t>
  </si>
  <si>
    <t>D 1.1.1.2 : 123*1,01</t>
  </si>
  <si>
    <t>564851111R00</t>
  </si>
  <si>
    <t>Podklad ze štěrkodrti s rozprostřením a zhutněním frakce 0-63 mm, tloušťka po zhutnění 150 mm</t>
  </si>
  <si>
    <t>D 1.1.1.5,6 : 4,5*1,2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</si>
  <si>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</si>
  <si>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</si>
  <si>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</si>
  <si>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871353121R00</t>
  </si>
  <si>
    <t>Montáž potrubí z trub z plastů těsněných gumovým kroužkem  DN 200 mm</t>
  </si>
  <si>
    <t>v otevřeném výkopu ve sklonu do 20 %,</t>
  </si>
  <si>
    <t>D 1.1.1.5,6 : 4,5</t>
  </si>
  <si>
    <t>892571111R00</t>
  </si>
  <si>
    <t>Zkoušky těsnosti kanalizačního potrubí zkouška těsnosti kanalizačního potrubí vodou_x000D_
 do DN 200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</si>
  <si>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</si>
  <si>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</si>
  <si>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</si>
  <si>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</si>
  <si>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286147918R</t>
  </si>
  <si>
    <t>trubka plastová kanalizační PP; hladká, s hrdlem; Sn 8 kN/m2; D = 200,0 mm; s = 6,20 mm; l = 500,0 mm</t>
  </si>
  <si>
    <t>D 1.1.1.5,6 : 2</t>
  </si>
  <si>
    <t>286147920R</t>
  </si>
  <si>
    <t>trubka plastová kanalizační PP; hladká, s hrdlem; Sn 8 kN/m2; D = 200,0 mm; s = 6,20 mm; l = 2 000,0 mm</t>
  </si>
  <si>
    <t>817354005T00</t>
  </si>
  <si>
    <t>Napojení potrubí  do šachty systémové</t>
  </si>
  <si>
    <t>894410010RAA</t>
  </si>
  <si>
    <t>Šachty z betonových dílců šachta z betonových dílců s monolitickým dnem. Včetně betonu a bednění vyrovnávacího prstence. pro DN 200, výška vstupu 0,85 m</t>
  </si>
  <si>
    <t>AP-HSV</t>
  </si>
  <si>
    <t>Agregovaná položka</t>
  </si>
  <si>
    <t>POL2_1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</si>
  <si>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</si>
  <si>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D 1.1.1.5,6 : 1</t>
  </si>
  <si>
    <t>941955004R00</t>
  </si>
  <si>
    <t>Lešení lehké pracovní pomocné pomocné, o výšce lešeňové podlahy přes 2,5 do 3,5 m</t>
  </si>
  <si>
    <t>800-3</t>
  </si>
  <si>
    <t>D 1.1.1.4 : 136*1,2</t>
  </si>
  <si>
    <t>944944011R00</t>
  </si>
  <si>
    <t xml:space="preserve">Montáž ochranné sítě z umělých vláken </t>
  </si>
  <si>
    <t>D 1.1.1.4 : 272</t>
  </si>
  <si>
    <t>70921330T</t>
  </si>
  <si>
    <t>Ochranná síť bezuzlová PP 4 mm, oko 45 mm zelená</t>
  </si>
  <si>
    <t>včetně montážního příslušenství</t>
  </si>
  <si>
    <t>D 1.1.1.4 : 272*1,2</t>
  </si>
  <si>
    <t>7891001T</t>
  </si>
  <si>
    <t>branka 3x2m Fe,Zn s basketbalovou deskou</t>
  </si>
  <si>
    <t>vč.kotvení do připraveného základu</t>
  </si>
  <si>
    <t>7891003T</t>
  </si>
  <si>
    <t>Volejbalové sloupky do pouzder pár 102 mm ,vč.montáže</t>
  </si>
  <si>
    <t xml:space="preserve">pár   </t>
  </si>
  <si>
    <t>ocelové (ZINEK). Sloupky jsou určeny pro</t>
  </si>
  <si>
    <t>venkovní prostředí, povrchová úprava žárový</t>
  </si>
  <si>
    <t>zinek, profil sloupků 102 mm, tloušťka</t>
  </si>
  <si>
    <t>sloupku 2 mm, výška horní části 255 cm,</t>
  </si>
  <si>
    <t>výška spodní části (zapuštění do pouzder) 30</t>
  </si>
  <si>
    <t>cm, celková délka sloupku 285 cm. Sada</t>
  </si>
  <si>
    <t>obsahuje: 2 ks sloupků, objímku s</t>
  </si>
  <si>
    <t>kolovrátkem, 3 ks objímek s háčkem, objímku</t>
  </si>
  <si>
    <t>s kolečkem, 2 ks pouzder, 2 ks víček. Je</t>
  </si>
  <si>
    <t>možné použít i na nohejbal.</t>
  </si>
  <si>
    <t>D 1.2.1.2 : 1</t>
  </si>
  <si>
    <t>7891005T</t>
  </si>
  <si>
    <t>Síť na volejbal s lankem zesílená 3 mm</t>
  </si>
  <si>
    <t>Volejbalová síť určena pro běžné, opakující se použití s nižší až střední zátěží.Rozměr sítě je 9,5m x 1m,oko 10 cm. Složení: síť je vyrobena z polyamidové síťoviny černé barvy s čtvercovými oky, velikost oka 100mm, síla síťoviny 3mm, síť je obšita v horní části tkaným olypropylénovým popruhem o šíři 50mm. Tuto síť vyrábíme s ocelovým lankem o síle 3,15mm a délce 11,5m. Prodloužená životnost, materiál PA/3 mm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</si>
  <si>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</si>
  <si>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</si>
  <si>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</si>
  <si>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</si>
  <si>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</si>
  <si>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</si>
  <si>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998227121R00</t>
  </si>
  <si>
    <t xml:space="preserve">Přesun hmot, plochy pro tělovýchovu umělý sportovní povrch z granulátu,  </t>
  </si>
  <si>
    <t>767995103R00</t>
  </si>
  <si>
    <t>Výroba a montáž atypických kovovových doplňků staveb hmotnosti přes 10 do 20 kg</t>
  </si>
  <si>
    <t>800-767</t>
  </si>
  <si>
    <t>POL1_7</t>
  </si>
  <si>
    <t>D 1.1.1.4 : 136*2,55</t>
  </si>
  <si>
    <t>767995104R00</t>
  </si>
  <si>
    <t>Výroba a montáž atypických kovovových doplňků staveb hmotnosti přes 20 do 50 kg</t>
  </si>
  <si>
    <t>D 1.1.1.4 : 24*4,85*5,75</t>
  </si>
  <si>
    <t>14115290R</t>
  </si>
  <si>
    <t>trubka bezešvá hladká kruhová 11353; svařitelnost zaručená; vnější průměr 42,4 mm; tloušťka stěny 2,6 mm</t>
  </si>
  <si>
    <t>D 1.1.1.4 : 136*1,1</t>
  </si>
  <si>
    <t>14125321R</t>
  </si>
  <si>
    <t>trubka bezešvá hladká kruhová 11353; svařitelnost zaručená; vnější průměr 76,0 mm; tloušťka stěny 3,2 mm</t>
  </si>
  <si>
    <t>D 1.1.1.4 : 24*4,85*1,1</t>
  </si>
  <si>
    <t>553980001T</t>
  </si>
  <si>
    <t>Ocelové výrobky pozinkování</t>
  </si>
  <si>
    <t>998767101R00</t>
  </si>
  <si>
    <t>Přesun hmot pro kovové stavební doplňk. konstrukce v objektech výšky do 6 m</t>
  </si>
  <si>
    <t>50 m vodorovně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</si>
</sst>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RhJOEjxQafWXDkdgthAi8rxLrpxawMP8q+Oj3dHp7zu27Ri3HWwQIA9aWedGGEEc1gjT+lJiU1Hqg+G22pynEA==" saltValue="pD47wUO5ose3WohaiEY0U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44</v>
      </c>
      <c r="E2" s="108" t="s">
        <v>45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46</v>
      </c>
      <c r="E5" s="88"/>
      <c r="F5" s="88"/>
      <c r="G5" s="88"/>
      <c r="H5" s="18" t="s">
        <v>40</v>
      </c>
      <c r="I5" s="125" t="s">
        <v>50</v>
      </c>
      <c r="J5" s="8"/>
    </row>
    <row r="6" spans="1:15" ht="15.75" customHeight="1" x14ac:dyDescent="0.2">
      <c r="A6" s="2"/>
      <c r="B6" s="28"/>
      <c r="C6" s="53"/>
      <c r="D6" s="122" t="s">
        <v>47</v>
      </c>
      <c r="E6" s="89"/>
      <c r="F6" s="89"/>
      <c r="G6" s="89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24" t="s">
        <v>49</v>
      </c>
      <c r="E7" s="123" t="s">
        <v>48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51</v>
      </c>
      <c r="H8" s="18" t="s">
        <v>40</v>
      </c>
      <c r="I8" s="125" t="s">
        <v>55</v>
      </c>
      <c r="J8" s="8"/>
    </row>
    <row r="9" spans="1:15" ht="15.75" hidden="1" customHeight="1" x14ac:dyDescent="0.2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SUMIF(F52:F66,A16,I52:I66)+SUMIF(F52:F66,"PSU",I52:I66)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SUMIF(F52:F66,A17,I52:I66)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SUMIF(F52:F66,A18,I52:I66)</f>
        <v>0</v>
      </c>
      <c r="J18" s="82"/>
    </row>
    <row r="19" spans="1:10" ht="23.25" customHeight="1" x14ac:dyDescent="0.2">
      <c r="A19" s="195" t="s">
        <v>92</v>
      </c>
      <c r="B19" s="38" t="s">
        <v>27</v>
      </c>
      <c r="C19" s="59"/>
      <c r="D19" s="60"/>
      <c r="E19" s="80"/>
      <c r="F19" s="81"/>
      <c r="G19" s="80"/>
      <c r="H19" s="81"/>
      <c r="I19" s="80">
        <f>SUMIF(F52:F66,A19,I52:I66)</f>
        <v>0</v>
      </c>
      <c r="J19" s="82"/>
    </row>
    <row r="20" spans="1:10" ht="23.25" customHeight="1" x14ac:dyDescent="0.2">
      <c r="A20" s="195" t="s">
        <v>93</v>
      </c>
      <c r="B20" s="38" t="s">
        <v>28</v>
      </c>
      <c r="C20" s="59"/>
      <c r="D20" s="60"/>
      <c r="E20" s="80"/>
      <c r="F20" s="81"/>
      <c r="G20" s="80"/>
      <c r="H20" s="81"/>
      <c r="I20" s="80">
        <f>SUMIF(F52:F66,A20,I52:I66)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 t="s">
        <v>43</v>
      </c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'01 1 Pol'!AE33+'02 1 Pol'!AE230</f>
        <v>0</v>
      </c>
      <c r="G39" s="149">
        <f>'01 1 Pol'!AF33+'02 1 Pol'!AF230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57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58</v>
      </c>
      <c r="C41" s="153" t="s">
        <v>59</v>
      </c>
      <c r="D41" s="153"/>
      <c r="E41" s="153"/>
      <c r="F41" s="154">
        <f>'01 1 Pol'!AE33</f>
        <v>0</v>
      </c>
      <c r="G41" s="155">
        <f>'01 1 Pol'!AF33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59</v>
      </c>
      <c r="D42" s="147"/>
      <c r="E42" s="147"/>
      <c r="F42" s="158">
        <f>'01 1 Pol'!AE33</f>
        <v>0</v>
      </c>
      <c r="G42" s="150">
        <f>'01 1 Pol'!AF33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2</v>
      </c>
      <c r="B43" s="152" t="s">
        <v>61</v>
      </c>
      <c r="C43" s="153" t="s">
        <v>45</v>
      </c>
      <c r="D43" s="153"/>
      <c r="E43" s="153"/>
      <c r="F43" s="154">
        <f>'02 1 Pol'!AE230</f>
        <v>0</v>
      </c>
      <c r="G43" s="155">
        <f>'02 1 Pol'!AF230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60</v>
      </c>
      <c r="C44" s="147" t="s">
        <v>62</v>
      </c>
      <c r="D44" s="147"/>
      <c r="E44" s="147"/>
      <c r="F44" s="158">
        <f>'02 1 Pol'!AE230</f>
        <v>0</v>
      </c>
      <c r="G44" s="150">
        <f>'02 1 Pol'!AF230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63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9" spans="1:10" ht="15.75" x14ac:dyDescent="0.25">
      <c r="B49" s="175" t="s">
        <v>65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66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60</v>
      </c>
      <c r="C52" s="184" t="s">
        <v>67</v>
      </c>
      <c r="D52" s="185"/>
      <c r="E52" s="185"/>
      <c r="F52" s="191" t="s">
        <v>24</v>
      </c>
      <c r="G52" s="192"/>
      <c r="H52" s="192"/>
      <c r="I52" s="192">
        <f>'02 1 Pol'!G8</f>
        <v>0</v>
      </c>
      <c r="J52" s="189" t="str">
        <f>IF(I67=0,"",I52/I67*100)</f>
        <v/>
      </c>
    </row>
    <row r="53" spans="1:10" ht="36.75" customHeight="1" x14ac:dyDescent="0.2">
      <c r="A53" s="178"/>
      <c r="B53" s="183" t="s">
        <v>68</v>
      </c>
      <c r="C53" s="184" t="s">
        <v>69</v>
      </c>
      <c r="D53" s="185"/>
      <c r="E53" s="185"/>
      <c r="F53" s="191" t="s">
        <v>24</v>
      </c>
      <c r="G53" s="192"/>
      <c r="H53" s="192"/>
      <c r="I53" s="192">
        <f>'02 1 Pol'!G86</f>
        <v>0</v>
      </c>
      <c r="J53" s="189" t="str">
        <f>IF(I67=0,"",I53/I67*100)</f>
        <v/>
      </c>
    </row>
    <row r="54" spans="1:10" ht="36.75" customHeight="1" x14ac:dyDescent="0.2">
      <c r="A54" s="178"/>
      <c r="B54" s="183" t="s">
        <v>70</v>
      </c>
      <c r="C54" s="184" t="s">
        <v>71</v>
      </c>
      <c r="D54" s="185"/>
      <c r="E54" s="185"/>
      <c r="F54" s="191" t="s">
        <v>24</v>
      </c>
      <c r="G54" s="192"/>
      <c r="H54" s="192"/>
      <c r="I54" s="192">
        <f>'02 1 Pol'!G95</f>
        <v>0</v>
      </c>
      <c r="J54" s="189" t="str">
        <f>IF(I67=0,"",I54/I67*100)</f>
        <v/>
      </c>
    </row>
    <row r="55" spans="1:10" ht="36.75" customHeight="1" x14ac:dyDescent="0.2">
      <c r="A55" s="178"/>
      <c r="B55" s="183" t="s">
        <v>72</v>
      </c>
      <c r="C55" s="184" t="s">
        <v>73</v>
      </c>
      <c r="D55" s="185"/>
      <c r="E55" s="185"/>
      <c r="F55" s="191" t="s">
        <v>24</v>
      </c>
      <c r="G55" s="192"/>
      <c r="H55" s="192"/>
      <c r="I55" s="192">
        <f>'02 1 Pol'!G98</f>
        <v>0</v>
      </c>
      <c r="J55" s="189" t="str">
        <f>IF(I67=0,"",I55/I67*100)</f>
        <v/>
      </c>
    </row>
    <row r="56" spans="1:10" ht="36.75" customHeight="1" x14ac:dyDescent="0.2">
      <c r="A56" s="178"/>
      <c r="B56" s="183" t="s">
        <v>74</v>
      </c>
      <c r="C56" s="184" t="s">
        <v>75</v>
      </c>
      <c r="D56" s="185"/>
      <c r="E56" s="185"/>
      <c r="F56" s="191" t="s">
        <v>24</v>
      </c>
      <c r="G56" s="192"/>
      <c r="H56" s="192"/>
      <c r="I56" s="192">
        <f>'02 1 Pol'!G135</f>
        <v>0</v>
      </c>
      <c r="J56" s="189" t="str">
        <f>IF(I67=0,"",I56/I67*100)</f>
        <v/>
      </c>
    </row>
    <row r="57" spans="1:10" ht="36.75" customHeight="1" x14ac:dyDescent="0.2">
      <c r="A57" s="178"/>
      <c r="B57" s="183" t="s">
        <v>76</v>
      </c>
      <c r="C57" s="184" t="s">
        <v>77</v>
      </c>
      <c r="D57" s="185"/>
      <c r="E57" s="185"/>
      <c r="F57" s="191" t="s">
        <v>24</v>
      </c>
      <c r="G57" s="192"/>
      <c r="H57" s="192"/>
      <c r="I57" s="192">
        <f>'02 1 Pol'!G157</f>
        <v>0</v>
      </c>
      <c r="J57" s="189" t="str">
        <f>IF(I67=0,"",I57/I67*100)</f>
        <v/>
      </c>
    </row>
    <row r="58" spans="1:10" ht="36.75" customHeight="1" x14ac:dyDescent="0.2">
      <c r="A58" s="178"/>
      <c r="B58" s="183" t="s">
        <v>78</v>
      </c>
      <c r="C58" s="184" t="s">
        <v>79</v>
      </c>
      <c r="D58" s="185"/>
      <c r="E58" s="185"/>
      <c r="F58" s="191" t="s">
        <v>24</v>
      </c>
      <c r="G58" s="192"/>
      <c r="H58" s="192"/>
      <c r="I58" s="192">
        <f>'02 1 Pol'!G163</f>
        <v>0</v>
      </c>
      <c r="J58" s="189" t="str">
        <f>IF(I67=0,"",I58/I67*100)</f>
        <v/>
      </c>
    </row>
    <row r="59" spans="1:10" ht="36.75" customHeight="1" x14ac:dyDescent="0.2">
      <c r="A59" s="178"/>
      <c r="B59" s="183" t="s">
        <v>80</v>
      </c>
      <c r="C59" s="184" t="s">
        <v>81</v>
      </c>
      <c r="D59" s="185"/>
      <c r="E59" s="185"/>
      <c r="F59" s="191" t="s">
        <v>24</v>
      </c>
      <c r="G59" s="192"/>
      <c r="H59" s="192"/>
      <c r="I59" s="192">
        <f>'02 1 Pol'!G177</f>
        <v>0</v>
      </c>
      <c r="J59" s="189" t="str">
        <f>IF(I67=0,"",I59/I67*100)</f>
        <v/>
      </c>
    </row>
    <row r="60" spans="1:10" ht="36.75" customHeight="1" x14ac:dyDescent="0.2">
      <c r="A60" s="178"/>
      <c r="B60" s="183" t="s">
        <v>82</v>
      </c>
      <c r="C60" s="184" t="s">
        <v>83</v>
      </c>
      <c r="D60" s="185"/>
      <c r="E60" s="185"/>
      <c r="F60" s="191" t="s">
        <v>24</v>
      </c>
      <c r="G60" s="192"/>
      <c r="H60" s="192"/>
      <c r="I60" s="192">
        <f>'02 1 Pol'!G181</f>
        <v>0</v>
      </c>
      <c r="J60" s="189" t="str">
        <f>IF(I67=0,"",I60/I67*100)</f>
        <v/>
      </c>
    </row>
    <row r="61" spans="1:10" ht="36.75" customHeight="1" x14ac:dyDescent="0.2">
      <c r="A61" s="178"/>
      <c r="B61" s="183" t="s">
        <v>84</v>
      </c>
      <c r="C61" s="184" t="s">
        <v>85</v>
      </c>
      <c r="D61" s="185"/>
      <c r="E61" s="185"/>
      <c r="F61" s="191" t="s">
        <v>24</v>
      </c>
      <c r="G61" s="192"/>
      <c r="H61" s="192"/>
      <c r="I61" s="192">
        <f>'02 1 Pol'!G184</f>
        <v>0</v>
      </c>
      <c r="J61" s="189" t="str">
        <f>IF(I67=0,"",I61/I67*100)</f>
        <v/>
      </c>
    </row>
    <row r="62" spans="1:10" ht="36.75" customHeight="1" x14ac:dyDescent="0.2">
      <c r="A62" s="178"/>
      <c r="B62" s="183" t="s">
        <v>86</v>
      </c>
      <c r="C62" s="184" t="s">
        <v>87</v>
      </c>
      <c r="D62" s="185"/>
      <c r="E62" s="185"/>
      <c r="F62" s="191" t="s">
        <v>24</v>
      </c>
      <c r="G62" s="192"/>
      <c r="H62" s="192"/>
      <c r="I62" s="192">
        <f>'02 1 Pol'!G206</f>
        <v>0</v>
      </c>
      <c r="J62" s="189" t="str">
        <f>IF(I67=0,"",I62/I67*100)</f>
        <v/>
      </c>
    </row>
    <row r="63" spans="1:10" ht="36.75" customHeight="1" x14ac:dyDescent="0.2">
      <c r="A63" s="178"/>
      <c r="B63" s="183" t="s">
        <v>88</v>
      </c>
      <c r="C63" s="184" t="s">
        <v>89</v>
      </c>
      <c r="D63" s="185"/>
      <c r="E63" s="185"/>
      <c r="F63" s="191" t="s">
        <v>24</v>
      </c>
      <c r="G63" s="192"/>
      <c r="H63" s="192"/>
      <c r="I63" s="192">
        <f>'02 1 Pol'!G213</f>
        <v>0</v>
      </c>
      <c r="J63" s="189" t="str">
        <f>IF(I67=0,"",I63/I67*100)</f>
        <v/>
      </c>
    </row>
    <row r="64" spans="1:10" ht="36.75" customHeight="1" x14ac:dyDescent="0.2">
      <c r="A64" s="178"/>
      <c r="B64" s="183" t="s">
        <v>90</v>
      </c>
      <c r="C64" s="184" t="s">
        <v>91</v>
      </c>
      <c r="D64" s="185"/>
      <c r="E64" s="185"/>
      <c r="F64" s="191" t="s">
        <v>25</v>
      </c>
      <c r="G64" s="192"/>
      <c r="H64" s="192"/>
      <c r="I64" s="192">
        <f>'02 1 Pol'!G215</f>
        <v>0</v>
      </c>
      <c r="J64" s="189" t="str">
        <f>IF(I67=0,"",I64/I67*100)</f>
        <v/>
      </c>
    </row>
    <row r="65" spans="1:10" ht="36.75" customHeight="1" x14ac:dyDescent="0.2">
      <c r="A65" s="178"/>
      <c r="B65" s="183" t="s">
        <v>92</v>
      </c>
      <c r="C65" s="184" t="s">
        <v>27</v>
      </c>
      <c r="D65" s="185"/>
      <c r="E65" s="185"/>
      <c r="F65" s="191" t="s">
        <v>92</v>
      </c>
      <c r="G65" s="192"/>
      <c r="H65" s="192"/>
      <c r="I65" s="192">
        <f>'01 1 Pol'!G8</f>
        <v>0</v>
      </c>
      <c r="J65" s="189" t="str">
        <f>IF(I67=0,"",I65/I67*100)</f>
        <v/>
      </c>
    </row>
    <row r="66" spans="1:10" ht="36.75" customHeight="1" x14ac:dyDescent="0.2">
      <c r="A66" s="178"/>
      <c r="B66" s="183" t="s">
        <v>93</v>
      </c>
      <c r="C66" s="184" t="s">
        <v>28</v>
      </c>
      <c r="D66" s="185"/>
      <c r="E66" s="185"/>
      <c r="F66" s="191" t="s">
        <v>93</v>
      </c>
      <c r="G66" s="192"/>
      <c r="H66" s="192"/>
      <c r="I66" s="192">
        <f>'01 1 Pol'!G12</f>
        <v>0</v>
      </c>
      <c r="J66" s="189" t="str">
        <f>IF(I67=0,"",I66/I67*100)</f>
        <v/>
      </c>
    </row>
    <row r="67" spans="1:10" ht="25.5" customHeight="1" x14ac:dyDescent="0.2">
      <c r="A67" s="179"/>
      <c r="B67" s="186" t="s">
        <v>1</v>
      </c>
      <c r="C67" s="187"/>
      <c r="D67" s="188"/>
      <c r="E67" s="188"/>
      <c r="F67" s="193"/>
      <c r="G67" s="194"/>
      <c r="H67" s="194"/>
      <c r="I67" s="194">
        <f>SUM(I52:I66)</f>
        <v>0</v>
      </c>
      <c r="J67" s="190">
        <f>SUM(J52:J66)</f>
        <v>0</v>
      </c>
    </row>
    <row r="68" spans="1:10" x14ac:dyDescent="0.2">
      <c r="F68" s="134"/>
      <c r="G68" s="134"/>
      <c r="H68" s="134"/>
      <c r="I68" s="134"/>
      <c r="J68" s="135"/>
    </row>
    <row r="69" spans="1:10" x14ac:dyDescent="0.2">
      <c r="F69" s="134"/>
      <c r="G69" s="134"/>
      <c r="H69" s="134"/>
      <c r="I69" s="134"/>
      <c r="J69" s="135"/>
    </row>
    <row r="70" spans="1:10" x14ac:dyDescent="0.2">
      <c r="F70" s="134"/>
      <c r="G70" s="134"/>
      <c r="H70" s="134"/>
      <c r="I70" s="134"/>
      <c r="J70" s="135"/>
    </row>
  </sheetData>
  <sheetProtection algorithmName="SHA-512" hashValue="dldp6r/j22+g+ecnIYgQ4elUZHhwnC2zty1txJL7VCCB9k6wbtLAPvKrgPf8GXMqnoobn1dfNT0TAcWWN6ptiA==" saltValue="ZwA5ziIl5yCvU1DzRLhHK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9s+sapGG95HPkdkj9cDnWu2tvGAWr3E6UkEVKncDSTYnY/4Xh0NIqDfgYyeXZwUQDTA/H2JfPcU4M6cQ+5kbzA==" saltValue="Qj67qy9s6FglPjyra+6F7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7805A-ACD6-43BE-A7E8-E32E6ADF0F0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94</v>
      </c>
      <c r="B1" s="196"/>
      <c r="C1" s="196"/>
      <c r="D1" s="196"/>
      <c r="E1" s="196"/>
      <c r="F1" s="196"/>
      <c r="G1" s="196"/>
      <c r="AG1" t="s">
        <v>95</v>
      </c>
    </row>
    <row r="2" spans="1:60" ht="24.95" customHeight="1" x14ac:dyDescent="0.2">
      <c r="A2" s="197" t="s">
        <v>7</v>
      </c>
      <c r="B2" s="49" t="s">
        <v>44</v>
      </c>
      <c r="C2" s="200" t="s">
        <v>45</v>
      </c>
      <c r="D2" s="198"/>
      <c r="E2" s="198"/>
      <c r="F2" s="198"/>
      <c r="G2" s="199"/>
      <c r="AG2" t="s">
        <v>96</v>
      </c>
    </row>
    <row r="3" spans="1:60" ht="24.95" customHeight="1" x14ac:dyDescent="0.2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6" t="s">
        <v>96</v>
      </c>
      <c r="AG3" t="s">
        <v>97</v>
      </c>
    </row>
    <row r="4" spans="1:60" ht="24.95" customHeight="1" x14ac:dyDescent="0.2">
      <c r="A4" s="201" t="s">
        <v>9</v>
      </c>
      <c r="B4" s="202" t="s">
        <v>60</v>
      </c>
      <c r="C4" s="203" t="s">
        <v>59</v>
      </c>
      <c r="D4" s="204"/>
      <c r="E4" s="204"/>
      <c r="F4" s="204"/>
      <c r="G4" s="205"/>
      <c r="AG4" t="s">
        <v>98</v>
      </c>
    </row>
    <row r="5" spans="1:60" x14ac:dyDescent="0.2">
      <c r="D5" s="10"/>
    </row>
    <row r="6" spans="1:60" ht="38.25" x14ac:dyDescent="0.2">
      <c r="A6" s="207" t="s">
        <v>99</v>
      </c>
      <c r="B6" s="209" t="s">
        <v>100</v>
      </c>
      <c r="C6" s="209" t="s">
        <v>101</v>
      </c>
      <c r="D6" s="208" t="s">
        <v>102</v>
      </c>
      <c r="E6" s="207" t="s">
        <v>103</v>
      </c>
      <c r="F6" s="206" t="s">
        <v>104</v>
      </c>
      <c r="G6" s="207" t="s">
        <v>29</v>
      </c>
      <c r="H6" s="210" t="s">
        <v>30</v>
      </c>
      <c r="I6" s="210" t="s">
        <v>105</v>
      </c>
      <c r="J6" s="210" t="s">
        <v>31</v>
      </c>
      <c r="K6" s="210" t="s">
        <v>106</v>
      </c>
      <c r="L6" s="210" t="s">
        <v>107</v>
      </c>
      <c r="M6" s="210" t="s">
        <v>108</v>
      </c>
      <c r="N6" s="210" t="s">
        <v>109</v>
      </c>
      <c r="O6" s="210" t="s">
        <v>110</v>
      </c>
      <c r="P6" s="210" t="s">
        <v>111</v>
      </c>
      <c r="Q6" s="210" t="s">
        <v>112</v>
      </c>
      <c r="R6" s="210" t="s">
        <v>113</v>
      </c>
      <c r="S6" s="210" t="s">
        <v>114</v>
      </c>
      <c r="T6" s="210" t="s">
        <v>115</v>
      </c>
      <c r="U6" s="210" t="s">
        <v>116</v>
      </c>
      <c r="V6" s="210" t="s">
        <v>117</v>
      </c>
      <c r="W6" s="210" t="s">
        <v>118</v>
      </c>
      <c r="X6" s="210" t="s">
        <v>119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120</v>
      </c>
      <c r="B8" s="226" t="s">
        <v>92</v>
      </c>
      <c r="C8" s="249" t="s">
        <v>27</v>
      </c>
      <c r="D8" s="227"/>
      <c r="E8" s="228"/>
      <c r="F8" s="229"/>
      <c r="G8" s="229">
        <f>SUMIF(AG9:AG11,"&lt;&gt;NOR",G9:G11)</f>
        <v>0</v>
      </c>
      <c r="H8" s="229"/>
      <c r="I8" s="229">
        <f>SUM(I9:I11)</f>
        <v>0</v>
      </c>
      <c r="J8" s="229"/>
      <c r="K8" s="229">
        <f>SUM(K9:K11)</f>
        <v>0</v>
      </c>
      <c r="L8" s="229"/>
      <c r="M8" s="229">
        <f>SUM(M9:M11)</f>
        <v>0</v>
      </c>
      <c r="N8" s="229"/>
      <c r="O8" s="229">
        <f>SUM(O9:O11)</f>
        <v>0</v>
      </c>
      <c r="P8" s="229"/>
      <c r="Q8" s="229">
        <f>SUM(Q9:Q11)</f>
        <v>0</v>
      </c>
      <c r="R8" s="229"/>
      <c r="S8" s="229"/>
      <c r="T8" s="230"/>
      <c r="U8" s="224"/>
      <c r="V8" s="224">
        <f>SUM(V9:V11)</f>
        <v>0</v>
      </c>
      <c r="W8" s="224"/>
      <c r="X8" s="224"/>
      <c r="AG8" t="s">
        <v>121</v>
      </c>
    </row>
    <row r="9" spans="1:60" outlineLevel="1" x14ac:dyDescent="0.2">
      <c r="A9" s="238">
        <v>1</v>
      </c>
      <c r="B9" s="239" t="s">
        <v>122</v>
      </c>
      <c r="C9" s="250" t="s">
        <v>123</v>
      </c>
      <c r="D9" s="240" t="s">
        <v>124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/>
      <c r="S9" s="243" t="s">
        <v>125</v>
      </c>
      <c r="T9" s="244" t="s">
        <v>126</v>
      </c>
      <c r="U9" s="220">
        <v>0</v>
      </c>
      <c r="V9" s="220">
        <f>ROUND(E9*U9,2)</f>
        <v>0</v>
      </c>
      <c r="W9" s="220"/>
      <c r="X9" s="220" t="s">
        <v>127</v>
      </c>
      <c r="Y9" s="211"/>
      <c r="Z9" s="211"/>
      <c r="AA9" s="211"/>
      <c r="AB9" s="211"/>
      <c r="AC9" s="211"/>
      <c r="AD9" s="211"/>
      <c r="AE9" s="211"/>
      <c r="AF9" s="211"/>
      <c r="AG9" s="211" t="s">
        <v>128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38">
        <v>2</v>
      </c>
      <c r="B10" s="239" t="s">
        <v>129</v>
      </c>
      <c r="C10" s="250" t="s">
        <v>130</v>
      </c>
      <c r="D10" s="240" t="s">
        <v>124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3"/>
      <c r="S10" s="243" t="s">
        <v>125</v>
      </c>
      <c r="T10" s="244" t="s">
        <v>126</v>
      </c>
      <c r="U10" s="220">
        <v>0</v>
      </c>
      <c r="V10" s="220">
        <f>ROUND(E10*U10,2)</f>
        <v>0</v>
      </c>
      <c r="W10" s="220"/>
      <c r="X10" s="220" t="s">
        <v>127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128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38">
        <v>3</v>
      </c>
      <c r="B11" s="239" t="s">
        <v>131</v>
      </c>
      <c r="C11" s="250" t="s">
        <v>132</v>
      </c>
      <c r="D11" s="240" t="s">
        <v>124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3"/>
      <c r="S11" s="243" t="s">
        <v>125</v>
      </c>
      <c r="T11" s="244" t="s">
        <v>126</v>
      </c>
      <c r="U11" s="220">
        <v>0</v>
      </c>
      <c r="V11" s="220">
        <f>ROUND(E11*U11,2)</f>
        <v>0</v>
      </c>
      <c r="W11" s="220"/>
      <c r="X11" s="220" t="s">
        <v>127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128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25" t="s">
        <v>120</v>
      </c>
      <c r="B12" s="226" t="s">
        <v>93</v>
      </c>
      <c r="C12" s="249" t="s">
        <v>28</v>
      </c>
      <c r="D12" s="227"/>
      <c r="E12" s="228"/>
      <c r="F12" s="229"/>
      <c r="G12" s="229">
        <f>SUMIF(AG13:AG31,"&lt;&gt;NOR",G13:G31)</f>
        <v>0</v>
      </c>
      <c r="H12" s="229"/>
      <c r="I12" s="229">
        <f>SUM(I13:I31)</f>
        <v>0</v>
      </c>
      <c r="J12" s="229"/>
      <c r="K12" s="229">
        <f>SUM(K13:K31)</f>
        <v>0</v>
      </c>
      <c r="L12" s="229"/>
      <c r="M12" s="229">
        <f>SUM(M13:M31)</f>
        <v>0</v>
      </c>
      <c r="N12" s="229"/>
      <c r="O12" s="229">
        <f>SUM(O13:O31)</f>
        <v>0</v>
      </c>
      <c r="P12" s="229"/>
      <c r="Q12" s="229">
        <f>SUM(Q13:Q31)</f>
        <v>0</v>
      </c>
      <c r="R12" s="229"/>
      <c r="S12" s="229"/>
      <c r="T12" s="230"/>
      <c r="U12" s="224"/>
      <c r="V12" s="224">
        <f>SUM(V13:V31)</f>
        <v>0</v>
      </c>
      <c r="W12" s="224"/>
      <c r="X12" s="224"/>
      <c r="AG12" t="s">
        <v>121</v>
      </c>
    </row>
    <row r="13" spans="1:60" outlineLevel="1" x14ac:dyDescent="0.2">
      <c r="A13" s="231">
        <v>4</v>
      </c>
      <c r="B13" s="232" t="s">
        <v>133</v>
      </c>
      <c r="C13" s="251" t="s">
        <v>134</v>
      </c>
      <c r="D13" s="233" t="s">
        <v>124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125</v>
      </c>
      <c r="T13" s="237" t="s">
        <v>126</v>
      </c>
      <c r="U13" s="220">
        <v>0</v>
      </c>
      <c r="V13" s="220">
        <f>ROUND(E13*U13,2)</f>
        <v>0</v>
      </c>
      <c r="W13" s="220"/>
      <c r="X13" s="220" t="s">
        <v>127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135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8"/>
      <c r="B14" s="219"/>
      <c r="C14" s="252" t="s">
        <v>136</v>
      </c>
      <c r="D14" s="246"/>
      <c r="E14" s="246"/>
      <c r="F14" s="246"/>
      <c r="G14" s="246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137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45" t="str">
        <f>C14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5</v>
      </c>
      <c r="B15" s="232" t="s">
        <v>138</v>
      </c>
      <c r="C15" s="251" t="s">
        <v>139</v>
      </c>
      <c r="D15" s="233" t="s">
        <v>124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125</v>
      </c>
      <c r="T15" s="237" t="s">
        <v>126</v>
      </c>
      <c r="U15" s="220">
        <v>0</v>
      </c>
      <c r="V15" s="220">
        <f>ROUND(E15*U15,2)</f>
        <v>0</v>
      </c>
      <c r="W15" s="220"/>
      <c r="X15" s="220" t="s">
        <v>127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135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18"/>
      <c r="B16" s="219"/>
      <c r="C16" s="252" t="s">
        <v>140</v>
      </c>
      <c r="D16" s="246"/>
      <c r="E16" s="246"/>
      <c r="F16" s="246"/>
      <c r="G16" s="246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137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45" t="str">
        <f>C16</f>
        <v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 Součástí skutečného provedení bude i aktualizace PENB dle skutečného provedení.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31">
        <v>6</v>
      </c>
      <c r="B17" s="232" t="s">
        <v>141</v>
      </c>
      <c r="C17" s="251" t="s">
        <v>142</v>
      </c>
      <c r="D17" s="233" t="s">
        <v>124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125</v>
      </c>
      <c r="T17" s="237" t="s">
        <v>126</v>
      </c>
      <c r="U17" s="220">
        <v>0</v>
      </c>
      <c r="V17" s="220">
        <f>ROUND(E17*U17,2)</f>
        <v>0</v>
      </c>
      <c r="W17" s="220"/>
      <c r="X17" s="220" t="s">
        <v>127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128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2" t="s">
        <v>143</v>
      </c>
      <c r="D18" s="246"/>
      <c r="E18" s="246"/>
      <c r="F18" s="246"/>
      <c r="G18" s="246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137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45" t="str">
        <f>C18</f>
        <v>Náklady spojené s povinným pojištěním dodavatele nebo stavebního díla či jeho části, v rozsahu dle návrhu smlouvy o dílo“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1">
        <v>7</v>
      </c>
      <c r="B19" s="232" t="s">
        <v>144</v>
      </c>
      <c r="C19" s="251" t="s">
        <v>145</v>
      </c>
      <c r="D19" s="233" t="s">
        <v>124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125</v>
      </c>
      <c r="T19" s="237" t="s">
        <v>126</v>
      </c>
      <c r="U19" s="220">
        <v>0</v>
      </c>
      <c r="V19" s="220">
        <f>ROUND(E19*U19,2)</f>
        <v>0</v>
      </c>
      <c r="W19" s="220"/>
      <c r="X19" s="220" t="s">
        <v>127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128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8"/>
      <c r="B20" s="219"/>
      <c r="C20" s="252" t="s">
        <v>146</v>
      </c>
      <c r="D20" s="246"/>
      <c r="E20" s="246"/>
      <c r="F20" s="246"/>
      <c r="G20" s="246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137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45" t="str">
        <f>C20</f>
        <v>Náklady zhotovitele spojené se zabezpečením a poskytnutím zajišťovacích bankovních záruk za řádné provedení díla, pokud je zadavatel požaduje v obchodních podmínkách.</v>
      </c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8</v>
      </c>
      <c r="B21" s="232" t="s">
        <v>147</v>
      </c>
      <c r="C21" s="251" t="s">
        <v>148</v>
      </c>
      <c r="D21" s="233" t="s">
        <v>124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125</v>
      </c>
      <c r="T21" s="237" t="s">
        <v>126</v>
      </c>
      <c r="U21" s="220">
        <v>0</v>
      </c>
      <c r="V21" s="220">
        <f>ROUND(E21*U21,2)</f>
        <v>0</v>
      </c>
      <c r="W21" s="220"/>
      <c r="X21" s="220" t="s">
        <v>127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128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8"/>
      <c r="B22" s="219"/>
      <c r="C22" s="252" t="s">
        <v>149</v>
      </c>
      <c r="D22" s="246"/>
      <c r="E22" s="246"/>
      <c r="F22" s="246"/>
      <c r="G22" s="246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137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45" t="str">
        <f>C22</f>
        <v>Náklady zhotovitele spojené se zabezpečením a poskytnutím zajišťovacích bankovních záruk za splnění záručních podmínek, pokud je zadavatel požaduje v obchodních podmínkách.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38">
        <v>9</v>
      </c>
      <c r="B23" s="239" t="s">
        <v>150</v>
      </c>
      <c r="C23" s="250" t="s">
        <v>151</v>
      </c>
      <c r="D23" s="240" t="s">
        <v>124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3"/>
      <c r="S23" s="243" t="s">
        <v>125</v>
      </c>
      <c r="T23" s="244" t="s">
        <v>126</v>
      </c>
      <c r="U23" s="220">
        <v>0</v>
      </c>
      <c r="V23" s="220">
        <f>ROUND(E23*U23,2)</f>
        <v>0</v>
      </c>
      <c r="W23" s="220"/>
      <c r="X23" s="220" t="s">
        <v>127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128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1">
        <v>10</v>
      </c>
      <c r="B24" s="232" t="s">
        <v>152</v>
      </c>
      <c r="C24" s="251" t="s">
        <v>153</v>
      </c>
      <c r="D24" s="233" t="s">
        <v>124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125</v>
      </c>
      <c r="T24" s="237" t="s">
        <v>126</v>
      </c>
      <c r="U24" s="220">
        <v>0</v>
      </c>
      <c r="V24" s="220">
        <f>ROUND(E24*U24,2)</f>
        <v>0</v>
      </c>
      <c r="W24" s="220"/>
      <c r="X24" s="220" t="s">
        <v>127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128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52" t="s">
        <v>154</v>
      </c>
      <c r="D25" s="246"/>
      <c r="E25" s="246"/>
      <c r="F25" s="246"/>
      <c r="G25" s="246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137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5" t="str">
        <f>C25</f>
        <v>Náklady zhotovitele, které vzniknou v souvislosti s povinnostmi zhotovitele při předání a převzetí díla.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1">
        <v>11</v>
      </c>
      <c r="B26" s="232" t="s">
        <v>155</v>
      </c>
      <c r="C26" s="251" t="s">
        <v>156</v>
      </c>
      <c r="D26" s="233" t="s">
        <v>124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125</v>
      </c>
      <c r="T26" s="237" t="s">
        <v>126</v>
      </c>
      <c r="U26" s="220">
        <v>0</v>
      </c>
      <c r="V26" s="220">
        <f>ROUND(E26*U26,2)</f>
        <v>0</v>
      </c>
      <c r="W26" s="220"/>
      <c r="X26" s="220" t="s">
        <v>127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128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8"/>
      <c r="B27" s="219"/>
      <c r="C27" s="252" t="s">
        <v>159</v>
      </c>
      <c r="D27" s="246"/>
      <c r="E27" s="246"/>
      <c r="F27" s="246"/>
      <c r="G27" s="246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137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45" t="str">
        <f>C27</f>
        <v>Náklady na provedení skutečného zaměření stavby (stavebních objektů i dopravní a technické infrastruktury) v rozsahu nezbytném pro zápis změny do katastru nemovitostí a dle návrhu SOD</v>
      </c>
      <c r="BB27" s="211"/>
      <c r="BC27" s="211"/>
      <c r="BD27" s="211"/>
      <c r="BE27" s="211"/>
      <c r="BF27" s="211"/>
      <c r="BG27" s="211"/>
      <c r="BH27" s="211"/>
    </row>
    <row r="28" spans="1:60" ht="45" outlineLevel="1" x14ac:dyDescent="0.2">
      <c r="A28" s="218"/>
      <c r="B28" s="219"/>
      <c r="C28" s="253" t="s">
        <v>160</v>
      </c>
      <c r="D28" s="247"/>
      <c r="E28" s="247"/>
      <c r="F28" s="247"/>
      <c r="G28" s="247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137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45" t="str">
        <f>C28</f>
        <v>Náklady na provedení skutečného zaměření stavby (stavebních objektů i dopravní a technické infrastruktury)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3" t="s">
        <v>161</v>
      </c>
      <c r="D29" s="247"/>
      <c r="E29" s="247"/>
      <c r="F29" s="247"/>
      <c r="G29" s="247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137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3" t="s">
        <v>162</v>
      </c>
      <c r="D30" s="247"/>
      <c r="E30" s="247"/>
      <c r="F30" s="247"/>
      <c r="G30" s="247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137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3" t="s">
        <v>157</v>
      </c>
      <c r="D31" s="247"/>
      <c r="E31" s="247"/>
      <c r="F31" s="247"/>
      <c r="G31" s="247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137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3"/>
      <c r="B32" s="4"/>
      <c r="C32" s="254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107</v>
      </c>
    </row>
    <row r="33" spans="1:33" x14ac:dyDescent="0.2">
      <c r="A33" s="214"/>
      <c r="B33" s="215" t="s">
        <v>29</v>
      </c>
      <c r="C33" s="255"/>
      <c r="D33" s="216"/>
      <c r="E33" s="217"/>
      <c r="F33" s="217"/>
      <c r="G33" s="248">
        <f>G8+G12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f>SUMIF(L7:L31,AE32,G7:G31)</f>
        <v>0</v>
      </c>
      <c r="AF33">
        <f>SUMIF(L7:L31,AF32,G7:G31)</f>
        <v>0</v>
      </c>
      <c r="AG33" t="s">
        <v>158</v>
      </c>
    </row>
    <row r="34" spans="1:33" x14ac:dyDescent="0.2">
      <c r="C34" s="256"/>
      <c r="D34" s="10"/>
      <c r="AG34" t="s">
        <v>163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HwQiZtTUkcFJsvq1y9O8qK0wkMbSBR7eWFC1cruFVlbonXRnOLxrcSStDv4HzYgzUvvfWPZsj/yYP4nus06qg==" saltValue="zQPG7WzPmiS0mI/m1vniKA==" spinCount="100000" sheet="1"/>
  <mergeCells count="15">
    <mergeCell ref="C29:G29"/>
    <mergeCell ref="C30:G30"/>
    <mergeCell ref="C31:G31"/>
    <mergeCell ref="C18:G18"/>
    <mergeCell ref="C20:G20"/>
    <mergeCell ref="C22:G22"/>
    <mergeCell ref="C25:G25"/>
    <mergeCell ref="C27:G27"/>
    <mergeCell ref="C28:G28"/>
    <mergeCell ref="A1:G1"/>
    <mergeCell ref="C2:G2"/>
    <mergeCell ref="C3:G3"/>
    <mergeCell ref="C4:G4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A0AF4-C733-40FE-BF95-CB56B30E8D4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94</v>
      </c>
      <c r="B1" s="196"/>
      <c r="C1" s="196"/>
      <c r="D1" s="196"/>
      <c r="E1" s="196"/>
      <c r="F1" s="196"/>
      <c r="G1" s="196"/>
      <c r="AG1" t="s">
        <v>95</v>
      </c>
    </row>
    <row r="2" spans="1:60" ht="24.95" customHeight="1" x14ac:dyDescent="0.2">
      <c r="A2" s="197" t="s">
        <v>7</v>
      </c>
      <c r="B2" s="49" t="s">
        <v>44</v>
      </c>
      <c r="C2" s="200" t="s">
        <v>45</v>
      </c>
      <c r="D2" s="198"/>
      <c r="E2" s="198"/>
      <c r="F2" s="198"/>
      <c r="G2" s="199"/>
      <c r="AG2" t="s">
        <v>96</v>
      </c>
    </row>
    <row r="3" spans="1:60" ht="24.95" customHeight="1" x14ac:dyDescent="0.2">
      <c r="A3" s="197" t="s">
        <v>8</v>
      </c>
      <c r="B3" s="49" t="s">
        <v>61</v>
      </c>
      <c r="C3" s="200" t="s">
        <v>45</v>
      </c>
      <c r="D3" s="198"/>
      <c r="E3" s="198"/>
      <c r="F3" s="198"/>
      <c r="G3" s="199"/>
      <c r="AC3" s="176" t="s">
        <v>96</v>
      </c>
      <c r="AG3" t="s">
        <v>97</v>
      </c>
    </row>
    <row r="4" spans="1:60" ht="24.95" customHeight="1" x14ac:dyDescent="0.2">
      <c r="A4" s="201" t="s">
        <v>9</v>
      </c>
      <c r="B4" s="202" t="s">
        <v>60</v>
      </c>
      <c r="C4" s="203" t="s">
        <v>62</v>
      </c>
      <c r="D4" s="204"/>
      <c r="E4" s="204"/>
      <c r="F4" s="204"/>
      <c r="G4" s="205"/>
      <c r="AG4" t="s">
        <v>98</v>
      </c>
    </row>
    <row r="5" spans="1:60" x14ac:dyDescent="0.2">
      <c r="D5" s="10"/>
    </row>
    <row r="6" spans="1:60" ht="38.25" x14ac:dyDescent="0.2">
      <c r="A6" s="207" t="s">
        <v>99</v>
      </c>
      <c r="B6" s="209" t="s">
        <v>100</v>
      </c>
      <c r="C6" s="209" t="s">
        <v>101</v>
      </c>
      <c r="D6" s="208" t="s">
        <v>102</v>
      </c>
      <c r="E6" s="207" t="s">
        <v>103</v>
      </c>
      <c r="F6" s="206" t="s">
        <v>104</v>
      </c>
      <c r="G6" s="207" t="s">
        <v>29</v>
      </c>
      <c r="H6" s="210" t="s">
        <v>30</v>
      </c>
      <c r="I6" s="210" t="s">
        <v>105</v>
      </c>
      <c r="J6" s="210" t="s">
        <v>31</v>
      </c>
      <c r="K6" s="210" t="s">
        <v>106</v>
      </c>
      <c r="L6" s="210" t="s">
        <v>107</v>
      </c>
      <c r="M6" s="210" t="s">
        <v>108</v>
      </c>
      <c r="N6" s="210" t="s">
        <v>109</v>
      </c>
      <c r="O6" s="210" t="s">
        <v>110</v>
      </c>
      <c r="P6" s="210" t="s">
        <v>111</v>
      </c>
      <c r="Q6" s="210" t="s">
        <v>112</v>
      </c>
      <c r="R6" s="210" t="s">
        <v>113</v>
      </c>
      <c r="S6" s="210" t="s">
        <v>114</v>
      </c>
      <c r="T6" s="210" t="s">
        <v>115</v>
      </c>
      <c r="U6" s="210" t="s">
        <v>116</v>
      </c>
      <c r="V6" s="210" t="s">
        <v>117</v>
      </c>
      <c r="W6" s="210" t="s">
        <v>118</v>
      </c>
      <c r="X6" s="210" t="s">
        <v>119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120</v>
      </c>
      <c r="B8" s="226" t="s">
        <v>60</v>
      </c>
      <c r="C8" s="249" t="s">
        <v>67</v>
      </c>
      <c r="D8" s="227"/>
      <c r="E8" s="228"/>
      <c r="F8" s="229"/>
      <c r="G8" s="229">
        <f>SUMIF(AG9:AG85,"&lt;&gt;NOR",G9:G85)</f>
        <v>0</v>
      </c>
      <c r="H8" s="229"/>
      <c r="I8" s="229">
        <f>SUM(I9:I85)</f>
        <v>0</v>
      </c>
      <c r="J8" s="229"/>
      <c r="K8" s="229">
        <f>SUM(K9:K85)</f>
        <v>0</v>
      </c>
      <c r="L8" s="229"/>
      <c r="M8" s="229">
        <f>SUM(M9:M85)</f>
        <v>0</v>
      </c>
      <c r="N8" s="229"/>
      <c r="O8" s="229">
        <f>SUM(O9:O85)</f>
        <v>8.15</v>
      </c>
      <c r="P8" s="229"/>
      <c r="Q8" s="229">
        <f>SUM(Q9:Q85)</f>
        <v>0</v>
      </c>
      <c r="R8" s="229"/>
      <c r="S8" s="229"/>
      <c r="T8" s="230"/>
      <c r="U8" s="224"/>
      <c r="V8" s="224">
        <f>SUM(V9:V85)</f>
        <v>171.49000000000004</v>
      </c>
      <c r="W8" s="224"/>
      <c r="X8" s="224"/>
      <c r="AG8" t="s">
        <v>121</v>
      </c>
    </row>
    <row r="9" spans="1:60" outlineLevel="1" x14ac:dyDescent="0.2">
      <c r="A9" s="231">
        <v>1</v>
      </c>
      <c r="B9" s="232" t="s">
        <v>164</v>
      </c>
      <c r="C9" s="251" t="s">
        <v>165</v>
      </c>
      <c r="D9" s="233" t="s">
        <v>166</v>
      </c>
      <c r="E9" s="234">
        <v>58.8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167</v>
      </c>
      <c r="S9" s="236" t="s">
        <v>125</v>
      </c>
      <c r="T9" s="237" t="s">
        <v>168</v>
      </c>
      <c r="U9" s="220">
        <v>9.5200000000000007E-2</v>
      </c>
      <c r="V9" s="220">
        <f>ROUND(E9*U9,2)</f>
        <v>5.6</v>
      </c>
      <c r="W9" s="220"/>
      <c r="X9" s="220" t="s">
        <v>169</v>
      </c>
      <c r="Y9" s="211"/>
      <c r="Z9" s="211"/>
      <c r="AA9" s="211"/>
      <c r="AB9" s="211"/>
      <c r="AC9" s="211"/>
      <c r="AD9" s="211"/>
      <c r="AE9" s="211"/>
      <c r="AF9" s="211"/>
      <c r="AG9" s="211" t="s">
        <v>170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64" t="s">
        <v>171</v>
      </c>
      <c r="D10" s="263"/>
      <c r="E10" s="263"/>
      <c r="F10" s="263"/>
      <c r="G10" s="263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172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45" t="str">
        <f>C10</f>
        <v>nebo lesní půdy, s vodorovným přemístěním na hromady v místě upotřebení nebo na dočasné či trvalé skládky se složením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65" t="s">
        <v>173</v>
      </c>
      <c r="D11" s="257"/>
      <c r="E11" s="258">
        <v>58.8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174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175</v>
      </c>
      <c r="C12" s="251" t="s">
        <v>176</v>
      </c>
      <c r="D12" s="233" t="s">
        <v>177</v>
      </c>
      <c r="E12" s="234">
        <v>265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178</v>
      </c>
      <c r="S12" s="236" t="s">
        <v>125</v>
      </c>
      <c r="T12" s="237" t="s">
        <v>168</v>
      </c>
      <c r="U12" s="220">
        <v>0.06</v>
      </c>
      <c r="V12" s="220">
        <f>ROUND(E12*U12,2)</f>
        <v>15.9</v>
      </c>
      <c r="W12" s="220"/>
      <c r="X12" s="220" t="s">
        <v>169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179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64" t="s">
        <v>180</v>
      </c>
      <c r="D13" s="263"/>
      <c r="E13" s="263"/>
      <c r="F13" s="263"/>
      <c r="G13" s="263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172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65" t="s">
        <v>181</v>
      </c>
      <c r="D14" s="257"/>
      <c r="E14" s="258">
        <v>265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174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182</v>
      </c>
      <c r="C15" s="251" t="s">
        <v>183</v>
      </c>
      <c r="D15" s="233" t="s">
        <v>177</v>
      </c>
      <c r="E15" s="234">
        <v>265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 t="s">
        <v>178</v>
      </c>
      <c r="S15" s="236" t="s">
        <v>125</v>
      </c>
      <c r="T15" s="237" t="s">
        <v>168</v>
      </c>
      <c r="U15" s="220">
        <v>0.10199999999999999</v>
      </c>
      <c r="V15" s="220">
        <f>ROUND(E15*U15,2)</f>
        <v>27.03</v>
      </c>
      <c r="W15" s="220"/>
      <c r="X15" s="220" t="s">
        <v>169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179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64" t="s">
        <v>184</v>
      </c>
      <c r="D16" s="263"/>
      <c r="E16" s="263"/>
      <c r="F16" s="263"/>
      <c r="G16" s="263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172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53" t="s">
        <v>185</v>
      </c>
      <c r="D17" s="247"/>
      <c r="E17" s="247"/>
      <c r="F17" s="247"/>
      <c r="G17" s="247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137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65" t="s">
        <v>181</v>
      </c>
      <c r="D18" s="257"/>
      <c r="E18" s="258">
        <v>265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174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1">
        <v>4</v>
      </c>
      <c r="B19" s="232" t="s">
        <v>186</v>
      </c>
      <c r="C19" s="251" t="s">
        <v>187</v>
      </c>
      <c r="D19" s="233" t="s">
        <v>188</v>
      </c>
      <c r="E19" s="234">
        <v>16.225000000000001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1E-3</v>
      </c>
      <c r="O19" s="236">
        <f>ROUND(E19*N19,2)</f>
        <v>0.02</v>
      </c>
      <c r="P19" s="236">
        <v>0</v>
      </c>
      <c r="Q19" s="236">
        <f>ROUND(E19*P19,2)</f>
        <v>0</v>
      </c>
      <c r="R19" s="236" t="s">
        <v>189</v>
      </c>
      <c r="S19" s="236" t="s">
        <v>125</v>
      </c>
      <c r="T19" s="237" t="s">
        <v>168</v>
      </c>
      <c r="U19" s="220">
        <v>0</v>
      </c>
      <c r="V19" s="220">
        <f>ROUND(E19*U19,2)</f>
        <v>0</v>
      </c>
      <c r="W19" s="220"/>
      <c r="X19" s="220" t="s">
        <v>190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191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65" t="s">
        <v>192</v>
      </c>
      <c r="D20" s="257"/>
      <c r="E20" s="258">
        <v>16.225000000000001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174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31">
        <v>5</v>
      </c>
      <c r="B21" s="232" t="s">
        <v>193</v>
      </c>
      <c r="C21" s="251" t="s">
        <v>194</v>
      </c>
      <c r="D21" s="233" t="s">
        <v>166</v>
      </c>
      <c r="E21" s="234">
        <v>40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 t="s">
        <v>167</v>
      </c>
      <c r="S21" s="236" t="s">
        <v>125</v>
      </c>
      <c r="T21" s="237" t="s">
        <v>168</v>
      </c>
      <c r="U21" s="220">
        <v>0.10199999999999999</v>
      </c>
      <c r="V21" s="220">
        <f>ROUND(E21*U21,2)</f>
        <v>4.08</v>
      </c>
      <c r="W21" s="220"/>
      <c r="X21" s="220" t="s">
        <v>169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170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64" t="s">
        <v>195</v>
      </c>
      <c r="D22" s="263"/>
      <c r="E22" s="263"/>
      <c r="F22" s="263"/>
      <c r="G22" s="263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172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65" t="s">
        <v>196</v>
      </c>
      <c r="D23" s="257"/>
      <c r="E23" s="258">
        <v>40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174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31">
        <v>6</v>
      </c>
      <c r="B24" s="232" t="s">
        <v>197</v>
      </c>
      <c r="C24" s="251" t="s">
        <v>198</v>
      </c>
      <c r="D24" s="233" t="s">
        <v>177</v>
      </c>
      <c r="E24" s="234">
        <v>265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167</v>
      </c>
      <c r="S24" s="236" t="s">
        <v>125</v>
      </c>
      <c r="T24" s="237" t="s">
        <v>168</v>
      </c>
      <c r="U24" s="220">
        <v>0.17699999999999999</v>
      </c>
      <c r="V24" s="220">
        <f>ROUND(E24*U24,2)</f>
        <v>46.91</v>
      </c>
      <c r="W24" s="220"/>
      <c r="X24" s="220" t="s">
        <v>169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179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64" t="s">
        <v>199</v>
      </c>
      <c r="D25" s="263"/>
      <c r="E25" s="263"/>
      <c r="F25" s="263"/>
      <c r="G25" s="263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172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5" t="str">
        <f>C25</f>
        <v>s případným nutným přemístěním hromad nebo dočasných skládek na místo potřeby ze vzdálenosti do 30 m, v rovině nebo ve svahu do 1 : 5,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1">
        <v>7</v>
      </c>
      <c r="B26" s="232" t="s">
        <v>200</v>
      </c>
      <c r="C26" s="251" t="s">
        <v>201</v>
      </c>
      <c r="D26" s="233" t="s">
        <v>166</v>
      </c>
      <c r="E26" s="234">
        <v>13.32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167</v>
      </c>
      <c r="S26" s="236" t="s">
        <v>125</v>
      </c>
      <c r="T26" s="237" t="s">
        <v>168</v>
      </c>
      <c r="U26" s="220">
        <v>0.33</v>
      </c>
      <c r="V26" s="220">
        <f>ROUND(E26*U26,2)</f>
        <v>4.4000000000000004</v>
      </c>
      <c r="W26" s="220"/>
      <c r="X26" s="220" t="s">
        <v>169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170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8"/>
      <c r="B27" s="219"/>
      <c r="C27" s="264" t="s">
        <v>202</v>
      </c>
      <c r="D27" s="263"/>
      <c r="E27" s="263"/>
      <c r="F27" s="263"/>
      <c r="G27" s="263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172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45" t="str">
        <f>C27</f>
        <v>zapažených i nezapažených s urovnáním dna do předepsaného profilu a spádu, s přehozením výkopku na přilehlém terénu na vzdálenost do 3 m od podélné osy rýhy nebo s naložením výkopku na dopravní prostředek.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65" t="s">
        <v>203</v>
      </c>
      <c r="D28" s="257"/>
      <c r="E28" s="258">
        <v>13.32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174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31">
        <v>8</v>
      </c>
      <c r="B29" s="232" t="s">
        <v>204</v>
      </c>
      <c r="C29" s="251" t="s">
        <v>205</v>
      </c>
      <c r="D29" s="233" t="s">
        <v>166</v>
      </c>
      <c r="E29" s="234">
        <v>5.7510000000000003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 t="s">
        <v>167</v>
      </c>
      <c r="S29" s="236" t="s">
        <v>125</v>
      </c>
      <c r="T29" s="237" t="s">
        <v>168</v>
      </c>
      <c r="U29" s="220">
        <v>0.36499999999999999</v>
      </c>
      <c r="V29" s="220">
        <f>ROUND(E29*U29,2)</f>
        <v>2.1</v>
      </c>
      <c r="W29" s="220"/>
      <c r="X29" s="220" t="s">
        <v>169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170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33.75" outlineLevel="1" x14ac:dyDescent="0.2">
      <c r="A30" s="218"/>
      <c r="B30" s="219"/>
      <c r="C30" s="264" t="s">
        <v>206</v>
      </c>
      <c r="D30" s="263"/>
      <c r="E30" s="263"/>
      <c r="F30" s="263"/>
      <c r="G30" s="263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172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45" t="str">
        <f>C30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65" t="s">
        <v>207</v>
      </c>
      <c r="D31" s="257"/>
      <c r="E31" s="258">
        <v>5.75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174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31">
        <v>9</v>
      </c>
      <c r="B32" s="232" t="s">
        <v>208</v>
      </c>
      <c r="C32" s="251" t="s">
        <v>209</v>
      </c>
      <c r="D32" s="233" t="s">
        <v>166</v>
      </c>
      <c r="E32" s="234">
        <v>5.7510000000000003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6" t="s">
        <v>167</v>
      </c>
      <c r="S32" s="236" t="s">
        <v>125</v>
      </c>
      <c r="T32" s="237" t="s">
        <v>168</v>
      </c>
      <c r="U32" s="220">
        <v>8.4000000000000005E-2</v>
      </c>
      <c r="V32" s="220">
        <f>ROUND(E32*U32,2)</f>
        <v>0.48</v>
      </c>
      <c r="W32" s="220"/>
      <c r="X32" s="220" t="s">
        <v>169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170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33.75" outlineLevel="1" x14ac:dyDescent="0.2">
      <c r="A33" s="218"/>
      <c r="B33" s="219"/>
      <c r="C33" s="264" t="s">
        <v>206</v>
      </c>
      <c r="D33" s="263"/>
      <c r="E33" s="263"/>
      <c r="F33" s="263"/>
      <c r="G33" s="263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172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45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31">
        <v>10</v>
      </c>
      <c r="B34" s="232" t="s">
        <v>210</v>
      </c>
      <c r="C34" s="251" t="s">
        <v>211</v>
      </c>
      <c r="D34" s="233" t="s">
        <v>166</v>
      </c>
      <c r="E34" s="234">
        <v>1.96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167</v>
      </c>
      <c r="S34" s="236" t="s">
        <v>125</v>
      </c>
      <c r="T34" s="237" t="s">
        <v>168</v>
      </c>
      <c r="U34" s="220">
        <v>3.1309999999999998</v>
      </c>
      <c r="V34" s="220">
        <f>ROUND(E34*U34,2)</f>
        <v>6.14</v>
      </c>
      <c r="W34" s="220"/>
      <c r="X34" s="220" t="s">
        <v>169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170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33.75" outlineLevel="1" x14ac:dyDescent="0.2">
      <c r="A35" s="218"/>
      <c r="B35" s="219"/>
      <c r="C35" s="264" t="s">
        <v>212</v>
      </c>
      <c r="D35" s="263"/>
      <c r="E35" s="263"/>
      <c r="F35" s="263"/>
      <c r="G35" s="263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172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45" t="str">
        <f>C35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65" t="s">
        <v>213</v>
      </c>
      <c r="D36" s="257"/>
      <c r="E36" s="258">
        <v>1.96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174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31">
        <v>11</v>
      </c>
      <c r="B37" s="232" t="s">
        <v>214</v>
      </c>
      <c r="C37" s="251" t="s">
        <v>215</v>
      </c>
      <c r="D37" s="233" t="s">
        <v>166</v>
      </c>
      <c r="E37" s="234">
        <v>1.96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 t="s">
        <v>167</v>
      </c>
      <c r="S37" s="236" t="s">
        <v>125</v>
      </c>
      <c r="T37" s="237" t="s">
        <v>168</v>
      </c>
      <c r="U37" s="220">
        <v>0.47399999999999998</v>
      </c>
      <c r="V37" s="220">
        <f>ROUND(E37*U37,2)</f>
        <v>0.93</v>
      </c>
      <c r="W37" s="220"/>
      <c r="X37" s="220" t="s">
        <v>169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170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33.75" outlineLevel="1" x14ac:dyDescent="0.2">
      <c r="A38" s="218"/>
      <c r="B38" s="219"/>
      <c r="C38" s="264" t="s">
        <v>212</v>
      </c>
      <c r="D38" s="263"/>
      <c r="E38" s="263"/>
      <c r="F38" s="263"/>
      <c r="G38" s="263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172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45" t="str">
        <f>C38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31">
        <v>12</v>
      </c>
      <c r="B39" s="232" t="s">
        <v>216</v>
      </c>
      <c r="C39" s="251" t="s">
        <v>217</v>
      </c>
      <c r="D39" s="233" t="s">
        <v>166</v>
      </c>
      <c r="E39" s="234">
        <v>3.5259999999999998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 t="s">
        <v>167</v>
      </c>
      <c r="S39" s="236" t="s">
        <v>125</v>
      </c>
      <c r="T39" s="237" t="s">
        <v>168</v>
      </c>
      <c r="U39" s="220">
        <v>2.335</v>
      </c>
      <c r="V39" s="220">
        <f>ROUND(E39*U39,2)</f>
        <v>8.23</v>
      </c>
      <c r="W39" s="220"/>
      <c r="X39" s="220" t="s">
        <v>169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64" t="s">
        <v>218</v>
      </c>
      <c r="D40" s="263"/>
      <c r="E40" s="263"/>
      <c r="F40" s="263"/>
      <c r="G40" s="263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172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65" t="s">
        <v>219</v>
      </c>
      <c r="D41" s="257"/>
      <c r="E41" s="258">
        <v>1.35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174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65" t="s">
        <v>220</v>
      </c>
      <c r="D42" s="257"/>
      <c r="E42" s="258">
        <v>1.1499999999999999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174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8"/>
      <c r="B43" s="219"/>
      <c r="C43" s="265" t="s">
        <v>221</v>
      </c>
      <c r="D43" s="257"/>
      <c r="E43" s="258">
        <v>1.02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174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31">
        <v>13</v>
      </c>
      <c r="B44" s="232" t="s">
        <v>222</v>
      </c>
      <c r="C44" s="251" t="s">
        <v>223</v>
      </c>
      <c r="D44" s="233" t="s">
        <v>177</v>
      </c>
      <c r="E44" s="234">
        <v>12.78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9.8999999999999999E-4</v>
      </c>
      <c r="O44" s="236">
        <f>ROUND(E44*N44,2)</f>
        <v>0.01</v>
      </c>
      <c r="P44" s="236">
        <v>0</v>
      </c>
      <c r="Q44" s="236">
        <f>ROUND(E44*P44,2)</f>
        <v>0</v>
      </c>
      <c r="R44" s="236" t="s">
        <v>167</v>
      </c>
      <c r="S44" s="236" t="s">
        <v>125</v>
      </c>
      <c r="T44" s="237" t="s">
        <v>168</v>
      </c>
      <c r="U44" s="220">
        <v>0.23599999999999999</v>
      </c>
      <c r="V44" s="220">
        <f>ROUND(E44*U44,2)</f>
        <v>3.02</v>
      </c>
      <c r="W44" s="220"/>
      <c r="X44" s="220" t="s">
        <v>169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170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64" t="s">
        <v>224</v>
      </c>
      <c r="D45" s="263"/>
      <c r="E45" s="263"/>
      <c r="F45" s="263"/>
      <c r="G45" s="263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172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65" t="s">
        <v>225</v>
      </c>
      <c r="D46" s="257"/>
      <c r="E46" s="258">
        <v>12.78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174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1">
        <v>14</v>
      </c>
      <c r="B47" s="232" t="s">
        <v>226</v>
      </c>
      <c r="C47" s="251" t="s">
        <v>227</v>
      </c>
      <c r="D47" s="233" t="s">
        <v>177</v>
      </c>
      <c r="E47" s="234">
        <v>12.78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 t="s">
        <v>167</v>
      </c>
      <c r="S47" s="236" t="s">
        <v>125</v>
      </c>
      <c r="T47" s="237" t="s">
        <v>168</v>
      </c>
      <c r="U47" s="220">
        <v>7.0000000000000007E-2</v>
      </c>
      <c r="V47" s="220">
        <f>ROUND(E47*U47,2)</f>
        <v>0.89</v>
      </c>
      <c r="W47" s="220"/>
      <c r="X47" s="220" t="s">
        <v>169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170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64" t="s">
        <v>228</v>
      </c>
      <c r="D48" s="263"/>
      <c r="E48" s="263"/>
      <c r="F48" s="263"/>
      <c r="G48" s="263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172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31">
        <v>15</v>
      </c>
      <c r="B49" s="232" t="s">
        <v>229</v>
      </c>
      <c r="C49" s="251" t="s">
        <v>230</v>
      </c>
      <c r="D49" s="233" t="s">
        <v>166</v>
      </c>
      <c r="E49" s="234">
        <v>5.7510000000000003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6" t="s">
        <v>167</v>
      </c>
      <c r="S49" s="236" t="s">
        <v>125</v>
      </c>
      <c r="T49" s="237" t="s">
        <v>168</v>
      </c>
      <c r="U49" s="220">
        <v>0.34499999999999997</v>
      </c>
      <c r="V49" s="220">
        <f>ROUND(E49*U49,2)</f>
        <v>1.98</v>
      </c>
      <c r="W49" s="220"/>
      <c r="X49" s="220" t="s">
        <v>169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170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64" t="s">
        <v>231</v>
      </c>
      <c r="D50" s="263"/>
      <c r="E50" s="263"/>
      <c r="F50" s="263"/>
      <c r="G50" s="263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172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45" t="str">
        <f>C50</f>
        <v>bez naložení do dopravní nádoby, ale s vyprázdněním dopravní nádoby na hromadu nebo na dopravní prostředek,</v>
      </c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31">
        <v>16</v>
      </c>
      <c r="B51" s="232" t="s">
        <v>232</v>
      </c>
      <c r="C51" s="251" t="s">
        <v>233</v>
      </c>
      <c r="D51" s="233" t="s">
        <v>166</v>
      </c>
      <c r="E51" s="234">
        <v>64.557000000000002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167</v>
      </c>
      <c r="S51" s="236" t="s">
        <v>125</v>
      </c>
      <c r="T51" s="237" t="s">
        <v>168</v>
      </c>
      <c r="U51" s="220">
        <v>1.0999999999999999E-2</v>
      </c>
      <c r="V51" s="220">
        <f>ROUND(E51*U51,2)</f>
        <v>0.71</v>
      </c>
      <c r="W51" s="220"/>
      <c r="X51" s="220" t="s">
        <v>169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170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64" t="s">
        <v>234</v>
      </c>
      <c r="D52" s="263"/>
      <c r="E52" s="263"/>
      <c r="F52" s="263"/>
      <c r="G52" s="263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172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8"/>
      <c r="B53" s="219"/>
      <c r="C53" s="265" t="s">
        <v>196</v>
      </c>
      <c r="D53" s="257"/>
      <c r="E53" s="258">
        <v>40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174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65" t="s">
        <v>203</v>
      </c>
      <c r="D54" s="257"/>
      <c r="E54" s="258">
        <v>13.32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174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65" t="s">
        <v>207</v>
      </c>
      <c r="D55" s="257"/>
      <c r="E55" s="258">
        <v>5.75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1"/>
      <c r="Z55" s="211"/>
      <c r="AA55" s="211"/>
      <c r="AB55" s="211"/>
      <c r="AC55" s="211"/>
      <c r="AD55" s="211"/>
      <c r="AE55" s="211"/>
      <c r="AF55" s="211"/>
      <c r="AG55" s="211" t="s">
        <v>174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65" t="s">
        <v>213</v>
      </c>
      <c r="D56" s="257"/>
      <c r="E56" s="258">
        <v>1.96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174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65" t="s">
        <v>219</v>
      </c>
      <c r="D57" s="257"/>
      <c r="E57" s="258">
        <v>1.35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174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65" t="s">
        <v>220</v>
      </c>
      <c r="D58" s="257"/>
      <c r="E58" s="258">
        <v>1.1499999999999999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174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65" t="s">
        <v>221</v>
      </c>
      <c r="D59" s="257"/>
      <c r="E59" s="258">
        <v>1.02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174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38">
        <v>17</v>
      </c>
      <c r="B60" s="239" t="s">
        <v>235</v>
      </c>
      <c r="C60" s="250" t="s">
        <v>236</v>
      </c>
      <c r="D60" s="240" t="s">
        <v>166</v>
      </c>
      <c r="E60" s="241">
        <v>64.557000000000002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3">
        <v>0</v>
      </c>
      <c r="O60" s="243">
        <f>ROUND(E60*N60,2)</f>
        <v>0</v>
      </c>
      <c r="P60" s="243">
        <v>0</v>
      </c>
      <c r="Q60" s="243">
        <f>ROUND(E60*P60,2)</f>
        <v>0</v>
      </c>
      <c r="R60" s="243" t="s">
        <v>167</v>
      </c>
      <c r="S60" s="243" t="s">
        <v>125</v>
      </c>
      <c r="T60" s="244" t="s">
        <v>168</v>
      </c>
      <c r="U60" s="220">
        <v>8.9999999999999993E-3</v>
      </c>
      <c r="V60" s="220">
        <f>ROUND(E60*U60,2)</f>
        <v>0.57999999999999996</v>
      </c>
      <c r="W60" s="220"/>
      <c r="X60" s="220" t="s">
        <v>169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170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31">
        <v>18</v>
      </c>
      <c r="B61" s="232" t="s">
        <v>237</v>
      </c>
      <c r="C61" s="251" t="s">
        <v>238</v>
      </c>
      <c r="D61" s="233" t="s">
        <v>166</v>
      </c>
      <c r="E61" s="234">
        <v>2.4300000000000002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0</v>
      </c>
      <c r="O61" s="236">
        <f>ROUND(E61*N61,2)</f>
        <v>0</v>
      </c>
      <c r="P61" s="236">
        <v>0</v>
      </c>
      <c r="Q61" s="236">
        <f>ROUND(E61*P61,2)</f>
        <v>0</v>
      </c>
      <c r="R61" s="236" t="s">
        <v>167</v>
      </c>
      <c r="S61" s="236" t="s">
        <v>125</v>
      </c>
      <c r="T61" s="237" t="s">
        <v>168</v>
      </c>
      <c r="U61" s="220">
        <v>0.20200000000000001</v>
      </c>
      <c r="V61" s="220">
        <f>ROUND(E61*U61,2)</f>
        <v>0.49</v>
      </c>
      <c r="W61" s="220"/>
      <c r="X61" s="220" t="s">
        <v>169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170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64" t="s">
        <v>239</v>
      </c>
      <c r="D62" s="263"/>
      <c r="E62" s="263"/>
      <c r="F62" s="263"/>
      <c r="G62" s="263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172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65" t="s">
        <v>240</v>
      </c>
      <c r="D63" s="257"/>
      <c r="E63" s="258">
        <v>2.4300000000000002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174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31">
        <v>19</v>
      </c>
      <c r="B64" s="232" t="s">
        <v>241</v>
      </c>
      <c r="C64" s="251" t="s">
        <v>242</v>
      </c>
      <c r="D64" s="233" t="s">
        <v>166</v>
      </c>
      <c r="E64" s="234">
        <v>2.0249999999999999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1.7</v>
      </c>
      <c r="O64" s="236">
        <f>ROUND(E64*N64,2)</f>
        <v>3.44</v>
      </c>
      <c r="P64" s="236">
        <v>0</v>
      </c>
      <c r="Q64" s="236">
        <f>ROUND(E64*P64,2)</f>
        <v>0</v>
      </c>
      <c r="R64" s="236" t="s">
        <v>167</v>
      </c>
      <c r="S64" s="236" t="s">
        <v>125</v>
      </c>
      <c r="T64" s="237" t="s">
        <v>168</v>
      </c>
      <c r="U64" s="220">
        <v>1.587</v>
      </c>
      <c r="V64" s="220">
        <f>ROUND(E64*U64,2)</f>
        <v>3.21</v>
      </c>
      <c r="W64" s="220"/>
      <c r="X64" s="220" t="s">
        <v>169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170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18"/>
      <c r="B65" s="219"/>
      <c r="C65" s="264" t="s">
        <v>243</v>
      </c>
      <c r="D65" s="263"/>
      <c r="E65" s="263"/>
      <c r="F65" s="263"/>
      <c r="G65" s="263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172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45" t="str">
        <f>C65</f>
        <v>sypaninou z vhodných hornin tř. 1 - 4 nebo materiálem připraveným podél výkopu ve vzdálenosti do 3 m od jeho kraje, pro jakoukoliv hloubku výkopu a jakoukoliv míru zhutnění,</v>
      </c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3" t="s">
        <v>244</v>
      </c>
      <c r="D66" s="247"/>
      <c r="E66" s="247"/>
      <c r="F66" s="247"/>
      <c r="G66" s="247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137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3" t="s">
        <v>245</v>
      </c>
      <c r="D67" s="247"/>
      <c r="E67" s="247"/>
      <c r="F67" s="247"/>
      <c r="G67" s="247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137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3" t="s">
        <v>246</v>
      </c>
      <c r="D68" s="247"/>
      <c r="E68" s="247"/>
      <c r="F68" s="247"/>
      <c r="G68" s="247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137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3" t="s">
        <v>247</v>
      </c>
      <c r="D69" s="247"/>
      <c r="E69" s="247"/>
      <c r="F69" s="247"/>
      <c r="G69" s="247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137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3" t="s">
        <v>248</v>
      </c>
      <c r="D70" s="247"/>
      <c r="E70" s="247"/>
      <c r="F70" s="247"/>
      <c r="G70" s="247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137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65" t="s">
        <v>249</v>
      </c>
      <c r="D71" s="257"/>
      <c r="E71" s="258">
        <v>2.02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174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31">
        <v>20</v>
      </c>
      <c r="B72" s="232" t="s">
        <v>250</v>
      </c>
      <c r="C72" s="251" t="s">
        <v>251</v>
      </c>
      <c r="D72" s="233" t="s">
        <v>177</v>
      </c>
      <c r="E72" s="234">
        <v>392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/>
      <c r="S72" s="236" t="s">
        <v>252</v>
      </c>
      <c r="T72" s="237" t="s">
        <v>126</v>
      </c>
      <c r="U72" s="220">
        <v>0</v>
      </c>
      <c r="V72" s="220">
        <f>ROUND(E72*U72,2)</f>
        <v>0</v>
      </c>
      <c r="W72" s="220"/>
      <c r="X72" s="220" t="s">
        <v>169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170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65" t="s">
        <v>253</v>
      </c>
      <c r="D73" s="257"/>
      <c r="E73" s="258">
        <v>392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174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31">
        <v>21</v>
      </c>
      <c r="B74" s="232" t="s">
        <v>254</v>
      </c>
      <c r="C74" s="251" t="s">
        <v>255</v>
      </c>
      <c r="D74" s="233" t="s">
        <v>166</v>
      </c>
      <c r="E74" s="234">
        <v>64.557000000000002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 t="s">
        <v>167</v>
      </c>
      <c r="S74" s="236" t="s">
        <v>125</v>
      </c>
      <c r="T74" s="237" t="s">
        <v>168</v>
      </c>
      <c r="U74" s="220">
        <v>0</v>
      </c>
      <c r="V74" s="220">
        <f>ROUND(E74*U74,2)</f>
        <v>0</v>
      </c>
      <c r="W74" s="220"/>
      <c r="X74" s="220" t="s">
        <v>169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170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65" t="s">
        <v>196</v>
      </c>
      <c r="D75" s="257"/>
      <c r="E75" s="258">
        <v>40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174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65" t="s">
        <v>203</v>
      </c>
      <c r="D76" s="257"/>
      <c r="E76" s="258">
        <v>13.32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174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8"/>
      <c r="B77" s="219"/>
      <c r="C77" s="265" t="s">
        <v>207</v>
      </c>
      <c r="D77" s="257"/>
      <c r="E77" s="258">
        <v>5.75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174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65" t="s">
        <v>213</v>
      </c>
      <c r="D78" s="257"/>
      <c r="E78" s="258">
        <v>1.96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174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65" t="s">
        <v>219</v>
      </c>
      <c r="D79" s="257"/>
      <c r="E79" s="258">
        <v>1.35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174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65" t="s">
        <v>220</v>
      </c>
      <c r="D80" s="257"/>
      <c r="E80" s="258">
        <v>1.1499999999999999</v>
      </c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174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65" t="s">
        <v>221</v>
      </c>
      <c r="D81" s="257"/>
      <c r="E81" s="258">
        <v>1.02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174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31">
        <v>22</v>
      </c>
      <c r="B82" s="232" t="s">
        <v>256</v>
      </c>
      <c r="C82" s="251" t="s">
        <v>257</v>
      </c>
      <c r="D82" s="233" t="s">
        <v>177</v>
      </c>
      <c r="E82" s="234">
        <v>431.2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5.0000000000000001E-4</v>
      </c>
      <c r="O82" s="236">
        <f>ROUND(E82*N82,2)</f>
        <v>0.22</v>
      </c>
      <c r="P82" s="236">
        <v>0</v>
      </c>
      <c r="Q82" s="236">
        <f>ROUND(E82*P82,2)</f>
        <v>0</v>
      </c>
      <c r="R82" s="236" t="s">
        <v>258</v>
      </c>
      <c r="S82" s="236" t="s">
        <v>125</v>
      </c>
      <c r="T82" s="237" t="s">
        <v>168</v>
      </c>
      <c r="U82" s="220">
        <v>0.09</v>
      </c>
      <c r="V82" s="220">
        <f>ROUND(E82*U82,2)</f>
        <v>38.81</v>
      </c>
      <c r="W82" s="220"/>
      <c r="X82" s="220" t="s">
        <v>169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170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65" t="s">
        <v>259</v>
      </c>
      <c r="D83" s="257"/>
      <c r="E83" s="258">
        <v>431.2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174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31">
        <v>23</v>
      </c>
      <c r="B84" s="232" t="s">
        <v>260</v>
      </c>
      <c r="C84" s="251" t="s">
        <v>261</v>
      </c>
      <c r="D84" s="233" t="s">
        <v>262</v>
      </c>
      <c r="E84" s="234">
        <v>4.45662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1</v>
      </c>
      <c r="O84" s="236">
        <f>ROUND(E84*N84,2)</f>
        <v>4.46</v>
      </c>
      <c r="P84" s="236">
        <v>0</v>
      </c>
      <c r="Q84" s="236">
        <f>ROUND(E84*P84,2)</f>
        <v>0</v>
      </c>
      <c r="R84" s="236" t="s">
        <v>189</v>
      </c>
      <c r="S84" s="236" t="s">
        <v>125</v>
      </c>
      <c r="T84" s="237" t="s">
        <v>168</v>
      </c>
      <c r="U84" s="220">
        <v>0</v>
      </c>
      <c r="V84" s="220">
        <f>ROUND(E84*U84,2)</f>
        <v>0</v>
      </c>
      <c r="W84" s="220"/>
      <c r="X84" s="220" t="s">
        <v>190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263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65" t="s">
        <v>264</v>
      </c>
      <c r="D85" s="257"/>
      <c r="E85" s="258">
        <v>4.46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174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">
      <c r="A86" s="225" t="s">
        <v>120</v>
      </c>
      <c r="B86" s="226" t="s">
        <v>68</v>
      </c>
      <c r="C86" s="249" t="s">
        <v>69</v>
      </c>
      <c r="D86" s="227"/>
      <c r="E86" s="228"/>
      <c r="F86" s="229"/>
      <c r="G86" s="229">
        <f>SUMIF(AG87:AG94,"&lt;&gt;NOR",G87:G94)</f>
        <v>0</v>
      </c>
      <c r="H86" s="229"/>
      <c r="I86" s="229">
        <f>SUM(I87:I94)</f>
        <v>0</v>
      </c>
      <c r="J86" s="229"/>
      <c r="K86" s="229">
        <f>SUM(K87:K94)</f>
        <v>0</v>
      </c>
      <c r="L86" s="229"/>
      <c r="M86" s="229">
        <f>SUM(M87:M94)</f>
        <v>0</v>
      </c>
      <c r="N86" s="229"/>
      <c r="O86" s="229">
        <f>SUM(O87:O94)</f>
        <v>9.2100000000000009</v>
      </c>
      <c r="P86" s="229"/>
      <c r="Q86" s="229">
        <f>SUM(Q87:Q94)</f>
        <v>0</v>
      </c>
      <c r="R86" s="229"/>
      <c r="S86" s="229"/>
      <c r="T86" s="230"/>
      <c r="U86" s="224"/>
      <c r="V86" s="224">
        <f>SUM(V87:V94)</f>
        <v>1.74</v>
      </c>
      <c r="W86" s="224"/>
      <c r="X86" s="224"/>
      <c r="AG86" t="s">
        <v>121</v>
      </c>
    </row>
    <row r="87" spans="1:60" outlineLevel="1" x14ac:dyDescent="0.2">
      <c r="A87" s="231">
        <v>24</v>
      </c>
      <c r="B87" s="232" t="s">
        <v>265</v>
      </c>
      <c r="C87" s="251" t="s">
        <v>266</v>
      </c>
      <c r="D87" s="233" t="s">
        <v>166</v>
      </c>
      <c r="E87" s="234">
        <v>3.64941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2.5249999999999999</v>
      </c>
      <c r="O87" s="236">
        <f>ROUND(E87*N87,2)</f>
        <v>9.2100000000000009</v>
      </c>
      <c r="P87" s="236">
        <v>0</v>
      </c>
      <c r="Q87" s="236">
        <f>ROUND(E87*P87,2)</f>
        <v>0</v>
      </c>
      <c r="R87" s="236" t="s">
        <v>267</v>
      </c>
      <c r="S87" s="236" t="s">
        <v>125</v>
      </c>
      <c r="T87" s="237" t="s">
        <v>168</v>
      </c>
      <c r="U87" s="220">
        <v>0.47699999999999998</v>
      </c>
      <c r="V87" s="220">
        <f>ROUND(E87*U87,2)</f>
        <v>1.74</v>
      </c>
      <c r="W87" s="220"/>
      <c r="X87" s="220" t="s">
        <v>169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170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66" t="s">
        <v>268</v>
      </c>
      <c r="D88" s="259"/>
      <c r="E88" s="260"/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174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67" t="s">
        <v>269</v>
      </c>
      <c r="D89" s="259"/>
      <c r="E89" s="260">
        <v>1.35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174</v>
      </c>
      <c r="AH89" s="211">
        <v>2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8"/>
      <c r="B90" s="219"/>
      <c r="C90" s="267" t="s">
        <v>270</v>
      </c>
      <c r="D90" s="259"/>
      <c r="E90" s="260">
        <v>1.1499999999999999</v>
      </c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174</v>
      </c>
      <c r="AH90" s="211">
        <v>2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67" t="s">
        <v>271</v>
      </c>
      <c r="D91" s="259"/>
      <c r="E91" s="260">
        <v>1.02</v>
      </c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1"/>
      <c r="Z91" s="211"/>
      <c r="AA91" s="211"/>
      <c r="AB91" s="211"/>
      <c r="AC91" s="211"/>
      <c r="AD91" s="211"/>
      <c r="AE91" s="211"/>
      <c r="AF91" s="211"/>
      <c r="AG91" s="211" t="s">
        <v>174</v>
      </c>
      <c r="AH91" s="211">
        <v>2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68" t="s">
        <v>272</v>
      </c>
      <c r="D92" s="261"/>
      <c r="E92" s="262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174</v>
      </c>
      <c r="AH92" s="211">
        <v>3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66" t="s">
        <v>273</v>
      </c>
      <c r="D93" s="259"/>
      <c r="E93" s="26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174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65" t="s">
        <v>274</v>
      </c>
      <c r="D94" s="257"/>
      <c r="E94" s="258">
        <v>3.65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1"/>
      <c r="Z94" s="211"/>
      <c r="AA94" s="211"/>
      <c r="AB94" s="211"/>
      <c r="AC94" s="211"/>
      <c r="AD94" s="211"/>
      <c r="AE94" s="211"/>
      <c r="AF94" s="211"/>
      <c r="AG94" s="211" t="s">
        <v>174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225" t="s">
        <v>120</v>
      </c>
      <c r="B95" s="226" t="s">
        <v>70</v>
      </c>
      <c r="C95" s="249" t="s">
        <v>71</v>
      </c>
      <c r="D95" s="227"/>
      <c r="E95" s="228"/>
      <c r="F95" s="229"/>
      <c r="G95" s="229">
        <f>SUMIF(AG96:AG97,"&lt;&gt;NOR",G96:G97)</f>
        <v>0</v>
      </c>
      <c r="H95" s="229"/>
      <c r="I95" s="229">
        <f>SUM(I96:I97)</f>
        <v>0</v>
      </c>
      <c r="J95" s="229"/>
      <c r="K95" s="229">
        <f>SUM(K96:K97)</f>
        <v>0</v>
      </c>
      <c r="L95" s="229"/>
      <c r="M95" s="229">
        <f>SUM(M96:M97)</f>
        <v>0</v>
      </c>
      <c r="N95" s="229"/>
      <c r="O95" s="229">
        <f>SUM(O96:O97)</f>
        <v>4.47</v>
      </c>
      <c r="P95" s="229"/>
      <c r="Q95" s="229">
        <f>SUM(Q96:Q97)</f>
        <v>0</v>
      </c>
      <c r="R95" s="229"/>
      <c r="S95" s="229"/>
      <c r="T95" s="230"/>
      <c r="U95" s="224"/>
      <c r="V95" s="224">
        <f>SUM(V96:V97)</f>
        <v>13.2</v>
      </c>
      <c r="W95" s="224"/>
      <c r="X95" s="224"/>
      <c r="AG95" t="s">
        <v>121</v>
      </c>
    </row>
    <row r="96" spans="1:60" outlineLevel="1" x14ac:dyDescent="0.2">
      <c r="A96" s="231">
        <v>25</v>
      </c>
      <c r="B96" s="232" t="s">
        <v>275</v>
      </c>
      <c r="C96" s="251" t="s">
        <v>276</v>
      </c>
      <c r="D96" s="233" t="s">
        <v>277</v>
      </c>
      <c r="E96" s="234">
        <v>24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0.18625</v>
      </c>
      <c r="O96" s="236">
        <f>ROUND(E96*N96,2)</f>
        <v>4.47</v>
      </c>
      <c r="P96" s="236">
        <v>0</v>
      </c>
      <c r="Q96" s="236">
        <f>ROUND(E96*P96,2)</f>
        <v>0</v>
      </c>
      <c r="R96" s="236" t="s">
        <v>178</v>
      </c>
      <c r="S96" s="236" t="s">
        <v>125</v>
      </c>
      <c r="T96" s="237" t="s">
        <v>168</v>
      </c>
      <c r="U96" s="220">
        <v>0.55000000000000004</v>
      </c>
      <c r="V96" s="220">
        <f>ROUND(E96*U96,2)</f>
        <v>13.2</v>
      </c>
      <c r="W96" s="220"/>
      <c r="X96" s="220" t="s">
        <v>169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170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65" t="s">
        <v>278</v>
      </c>
      <c r="D97" s="257"/>
      <c r="E97" s="258">
        <v>24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1"/>
      <c r="Z97" s="211"/>
      <c r="AA97" s="211"/>
      <c r="AB97" s="211"/>
      <c r="AC97" s="211"/>
      <c r="AD97" s="211"/>
      <c r="AE97" s="211"/>
      <c r="AF97" s="211"/>
      <c r="AG97" s="211" t="s">
        <v>174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x14ac:dyDescent="0.2">
      <c r="A98" s="225" t="s">
        <v>120</v>
      </c>
      <c r="B98" s="226" t="s">
        <v>72</v>
      </c>
      <c r="C98" s="249" t="s">
        <v>73</v>
      </c>
      <c r="D98" s="227"/>
      <c r="E98" s="228"/>
      <c r="F98" s="229"/>
      <c r="G98" s="229">
        <f>SUMIF(AG99:AG134,"&lt;&gt;NOR",G99:G134)</f>
        <v>0</v>
      </c>
      <c r="H98" s="229"/>
      <c r="I98" s="229">
        <f>SUM(I99:I134)</f>
        <v>0</v>
      </c>
      <c r="J98" s="229"/>
      <c r="K98" s="229">
        <f>SUM(K99:K134)</f>
        <v>0</v>
      </c>
      <c r="L98" s="229"/>
      <c r="M98" s="229">
        <f>SUM(M99:M134)</f>
        <v>0</v>
      </c>
      <c r="N98" s="229"/>
      <c r="O98" s="229">
        <f>SUM(O99:O134)</f>
        <v>23.11</v>
      </c>
      <c r="P98" s="229"/>
      <c r="Q98" s="229">
        <f>SUM(Q99:Q134)</f>
        <v>0</v>
      </c>
      <c r="R98" s="229"/>
      <c r="S98" s="229"/>
      <c r="T98" s="230"/>
      <c r="U98" s="224"/>
      <c r="V98" s="224">
        <f>SUM(V99:V134)</f>
        <v>32.92</v>
      </c>
      <c r="W98" s="224"/>
      <c r="X98" s="224"/>
      <c r="AG98" t="s">
        <v>121</v>
      </c>
    </row>
    <row r="99" spans="1:60" outlineLevel="1" x14ac:dyDescent="0.2">
      <c r="A99" s="231">
        <v>26</v>
      </c>
      <c r="B99" s="232" t="s">
        <v>279</v>
      </c>
      <c r="C99" s="251" t="s">
        <v>280</v>
      </c>
      <c r="D99" s="233" t="s">
        <v>166</v>
      </c>
      <c r="E99" s="234">
        <v>13.32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1.665</v>
      </c>
      <c r="O99" s="236">
        <f>ROUND(E99*N99,2)</f>
        <v>22.18</v>
      </c>
      <c r="P99" s="236">
        <v>0</v>
      </c>
      <c r="Q99" s="236">
        <f>ROUND(E99*P99,2)</f>
        <v>0</v>
      </c>
      <c r="R99" s="236" t="s">
        <v>258</v>
      </c>
      <c r="S99" s="236" t="s">
        <v>125</v>
      </c>
      <c r="T99" s="237" t="s">
        <v>168</v>
      </c>
      <c r="U99" s="220">
        <v>0.92</v>
      </c>
      <c r="V99" s="220">
        <f>ROUND(E99*U99,2)</f>
        <v>12.25</v>
      </c>
      <c r="W99" s="220"/>
      <c r="X99" s="220" t="s">
        <v>169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170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8"/>
      <c r="B100" s="219"/>
      <c r="C100" s="264" t="s">
        <v>281</v>
      </c>
      <c r="D100" s="263"/>
      <c r="E100" s="263"/>
      <c r="F100" s="263"/>
      <c r="G100" s="263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172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65" t="s">
        <v>203</v>
      </c>
      <c r="D101" s="257"/>
      <c r="E101" s="258">
        <v>13.32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174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31">
        <v>27</v>
      </c>
      <c r="B102" s="232" t="s">
        <v>282</v>
      </c>
      <c r="C102" s="251" t="s">
        <v>283</v>
      </c>
      <c r="D102" s="233" t="s">
        <v>284</v>
      </c>
      <c r="E102" s="234">
        <v>88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6">
        <v>0</v>
      </c>
      <c r="O102" s="236">
        <f>ROUND(E102*N102,2)</f>
        <v>0</v>
      </c>
      <c r="P102" s="236">
        <v>0</v>
      </c>
      <c r="Q102" s="236">
        <f>ROUND(E102*P102,2)</f>
        <v>0</v>
      </c>
      <c r="R102" s="236" t="s">
        <v>285</v>
      </c>
      <c r="S102" s="236" t="s">
        <v>125</v>
      </c>
      <c r="T102" s="237" t="s">
        <v>168</v>
      </c>
      <c r="U102" s="220">
        <v>5.5E-2</v>
      </c>
      <c r="V102" s="220">
        <f>ROUND(E102*U102,2)</f>
        <v>4.84</v>
      </c>
      <c r="W102" s="220"/>
      <c r="X102" s="220" t="s">
        <v>169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170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8"/>
      <c r="B103" s="219"/>
      <c r="C103" s="265" t="s">
        <v>286</v>
      </c>
      <c r="D103" s="257"/>
      <c r="E103" s="258">
        <v>88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174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2.5" outlineLevel="1" x14ac:dyDescent="0.2">
      <c r="A104" s="231">
        <v>28</v>
      </c>
      <c r="B104" s="232" t="s">
        <v>287</v>
      </c>
      <c r="C104" s="251" t="s">
        <v>288</v>
      </c>
      <c r="D104" s="233" t="s">
        <v>284</v>
      </c>
      <c r="E104" s="234">
        <v>23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 t="s">
        <v>285</v>
      </c>
      <c r="S104" s="236" t="s">
        <v>125</v>
      </c>
      <c r="T104" s="237" t="s">
        <v>168</v>
      </c>
      <c r="U104" s="220">
        <v>6.0999999999999999E-2</v>
      </c>
      <c r="V104" s="220">
        <f>ROUND(E104*U104,2)</f>
        <v>1.4</v>
      </c>
      <c r="W104" s="220"/>
      <c r="X104" s="220" t="s">
        <v>169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170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65" t="s">
        <v>289</v>
      </c>
      <c r="D105" s="257"/>
      <c r="E105" s="258">
        <v>23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174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31">
        <v>29</v>
      </c>
      <c r="B106" s="232" t="s">
        <v>290</v>
      </c>
      <c r="C106" s="251" t="s">
        <v>291</v>
      </c>
      <c r="D106" s="233" t="s">
        <v>277</v>
      </c>
      <c r="E106" s="234">
        <v>8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6" t="s">
        <v>285</v>
      </c>
      <c r="S106" s="236" t="s">
        <v>125</v>
      </c>
      <c r="T106" s="237" t="s">
        <v>168</v>
      </c>
      <c r="U106" s="220">
        <v>4.4999999999999998E-2</v>
      </c>
      <c r="V106" s="220">
        <f>ROUND(E106*U106,2)</f>
        <v>0.36</v>
      </c>
      <c r="W106" s="220"/>
      <c r="X106" s="220" t="s">
        <v>169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170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65" t="s">
        <v>292</v>
      </c>
      <c r="D107" s="257"/>
      <c r="E107" s="258">
        <v>8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174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31">
        <v>30</v>
      </c>
      <c r="B108" s="232" t="s">
        <v>293</v>
      </c>
      <c r="C108" s="251" t="s">
        <v>294</v>
      </c>
      <c r="D108" s="233" t="s">
        <v>277</v>
      </c>
      <c r="E108" s="234">
        <v>16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6">
        <v>0</v>
      </c>
      <c r="O108" s="236">
        <f>ROUND(E108*N108,2)</f>
        <v>0</v>
      </c>
      <c r="P108" s="236">
        <v>0</v>
      </c>
      <c r="Q108" s="236">
        <f>ROUND(E108*P108,2)</f>
        <v>0</v>
      </c>
      <c r="R108" s="236" t="s">
        <v>285</v>
      </c>
      <c r="S108" s="236" t="s">
        <v>125</v>
      </c>
      <c r="T108" s="237" t="s">
        <v>168</v>
      </c>
      <c r="U108" s="220">
        <v>7.0000000000000007E-2</v>
      </c>
      <c r="V108" s="220">
        <f>ROUND(E108*U108,2)</f>
        <v>1.1200000000000001</v>
      </c>
      <c r="W108" s="220"/>
      <c r="X108" s="220" t="s">
        <v>169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170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65" t="s">
        <v>295</v>
      </c>
      <c r="D109" s="257"/>
      <c r="E109" s="258">
        <v>16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174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31">
        <v>31</v>
      </c>
      <c r="B110" s="232" t="s">
        <v>296</v>
      </c>
      <c r="C110" s="251" t="s">
        <v>297</v>
      </c>
      <c r="D110" s="233" t="s">
        <v>277</v>
      </c>
      <c r="E110" s="234">
        <v>8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6" t="s">
        <v>285</v>
      </c>
      <c r="S110" s="236" t="s">
        <v>125</v>
      </c>
      <c r="T110" s="237" t="s">
        <v>168</v>
      </c>
      <c r="U110" s="220">
        <v>9.5000000000000001E-2</v>
      </c>
      <c r="V110" s="220">
        <f>ROUND(E110*U110,2)</f>
        <v>0.76</v>
      </c>
      <c r="W110" s="220"/>
      <c r="X110" s="220" t="s">
        <v>169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170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65" t="s">
        <v>292</v>
      </c>
      <c r="D111" s="257"/>
      <c r="E111" s="258">
        <v>8</v>
      </c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174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31">
        <v>32</v>
      </c>
      <c r="B112" s="232" t="s">
        <v>298</v>
      </c>
      <c r="C112" s="251" t="s">
        <v>299</v>
      </c>
      <c r="D112" s="233" t="s">
        <v>177</v>
      </c>
      <c r="E112" s="234">
        <v>155.4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1.8000000000000001E-4</v>
      </c>
      <c r="O112" s="236">
        <f>ROUND(E112*N112,2)</f>
        <v>0.03</v>
      </c>
      <c r="P112" s="236">
        <v>0</v>
      </c>
      <c r="Q112" s="236">
        <f>ROUND(E112*P112,2)</f>
        <v>0</v>
      </c>
      <c r="R112" s="236" t="s">
        <v>258</v>
      </c>
      <c r="S112" s="236" t="s">
        <v>125</v>
      </c>
      <c r="T112" s="237" t="s">
        <v>168</v>
      </c>
      <c r="U112" s="220">
        <v>7.4999999999999997E-2</v>
      </c>
      <c r="V112" s="220">
        <f>ROUND(E112*U112,2)</f>
        <v>11.66</v>
      </c>
      <c r="W112" s="220"/>
      <c r="X112" s="220" t="s">
        <v>169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170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64" t="s">
        <v>300</v>
      </c>
      <c r="D113" s="263"/>
      <c r="E113" s="263"/>
      <c r="F113" s="263"/>
      <c r="G113" s="263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172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65" t="s">
        <v>301</v>
      </c>
      <c r="D114" s="257"/>
      <c r="E114" s="258">
        <v>155.4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174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31">
        <v>33</v>
      </c>
      <c r="B115" s="232" t="s">
        <v>302</v>
      </c>
      <c r="C115" s="251" t="s">
        <v>303</v>
      </c>
      <c r="D115" s="233" t="s">
        <v>166</v>
      </c>
      <c r="E115" s="234">
        <v>0.40500000000000003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6">
        <v>1.8907700000000001</v>
      </c>
      <c r="O115" s="236">
        <f>ROUND(E115*N115,2)</f>
        <v>0.77</v>
      </c>
      <c r="P115" s="236">
        <v>0</v>
      </c>
      <c r="Q115" s="236">
        <f>ROUND(E115*P115,2)</f>
        <v>0</v>
      </c>
      <c r="R115" s="236" t="s">
        <v>285</v>
      </c>
      <c r="S115" s="236" t="s">
        <v>125</v>
      </c>
      <c r="T115" s="237" t="s">
        <v>168</v>
      </c>
      <c r="U115" s="220">
        <v>1.3169999999999999</v>
      </c>
      <c r="V115" s="220">
        <f>ROUND(E115*U115,2)</f>
        <v>0.53</v>
      </c>
      <c r="W115" s="220"/>
      <c r="X115" s="220" t="s">
        <v>169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170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64" t="s">
        <v>304</v>
      </c>
      <c r="D116" s="263"/>
      <c r="E116" s="263"/>
      <c r="F116" s="263"/>
      <c r="G116" s="263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172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3" t="s">
        <v>244</v>
      </c>
      <c r="D117" s="247"/>
      <c r="E117" s="247"/>
      <c r="F117" s="247"/>
      <c r="G117" s="247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137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69" t="s">
        <v>305</v>
      </c>
      <c r="D118" s="221"/>
      <c r="E118" s="222"/>
      <c r="F118" s="223"/>
      <c r="G118" s="223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137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3" t="s">
        <v>306</v>
      </c>
      <c r="D119" s="247"/>
      <c r="E119" s="247"/>
      <c r="F119" s="247"/>
      <c r="G119" s="247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137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65" t="s">
        <v>307</v>
      </c>
      <c r="D120" s="257"/>
      <c r="E120" s="258">
        <v>0.41</v>
      </c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174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31">
        <v>34</v>
      </c>
      <c r="B121" s="232" t="s">
        <v>308</v>
      </c>
      <c r="C121" s="251" t="s">
        <v>309</v>
      </c>
      <c r="D121" s="233" t="s">
        <v>284</v>
      </c>
      <c r="E121" s="234">
        <v>95.92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21</v>
      </c>
      <c r="M121" s="236">
        <f>G121*(1+L121/100)</f>
        <v>0</v>
      </c>
      <c r="N121" s="236">
        <v>4.8000000000000001E-4</v>
      </c>
      <c r="O121" s="236">
        <f>ROUND(E121*N121,2)</f>
        <v>0.05</v>
      </c>
      <c r="P121" s="236">
        <v>0</v>
      </c>
      <c r="Q121" s="236">
        <f>ROUND(E121*P121,2)</f>
        <v>0</v>
      </c>
      <c r="R121" s="236" t="s">
        <v>189</v>
      </c>
      <c r="S121" s="236" t="s">
        <v>125</v>
      </c>
      <c r="T121" s="237" t="s">
        <v>168</v>
      </c>
      <c r="U121" s="220">
        <v>0</v>
      </c>
      <c r="V121" s="220">
        <f>ROUND(E121*U121,2)</f>
        <v>0</v>
      </c>
      <c r="W121" s="220"/>
      <c r="X121" s="220" t="s">
        <v>190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263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65" t="s">
        <v>310</v>
      </c>
      <c r="D122" s="257"/>
      <c r="E122" s="258">
        <v>95.92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174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31">
        <v>35</v>
      </c>
      <c r="B123" s="232" t="s">
        <v>311</v>
      </c>
      <c r="C123" s="251" t="s">
        <v>312</v>
      </c>
      <c r="D123" s="233" t="s">
        <v>284</v>
      </c>
      <c r="E123" s="234">
        <v>25.07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8.0000000000000004E-4</v>
      </c>
      <c r="O123" s="236">
        <f>ROUND(E123*N123,2)</f>
        <v>0.02</v>
      </c>
      <c r="P123" s="236">
        <v>0</v>
      </c>
      <c r="Q123" s="236">
        <f>ROUND(E123*P123,2)</f>
        <v>0</v>
      </c>
      <c r="R123" s="236" t="s">
        <v>189</v>
      </c>
      <c r="S123" s="236" t="s">
        <v>125</v>
      </c>
      <c r="T123" s="237" t="s">
        <v>168</v>
      </c>
      <c r="U123" s="220">
        <v>0</v>
      </c>
      <c r="V123" s="220">
        <f>ROUND(E123*U123,2)</f>
        <v>0</v>
      </c>
      <c r="W123" s="220"/>
      <c r="X123" s="220" t="s">
        <v>190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263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65" t="s">
        <v>313</v>
      </c>
      <c r="D124" s="257"/>
      <c r="E124" s="258">
        <v>25.07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174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31">
        <v>36</v>
      </c>
      <c r="B125" s="232" t="s">
        <v>314</v>
      </c>
      <c r="C125" s="251" t="s">
        <v>315</v>
      </c>
      <c r="D125" s="233" t="s">
        <v>277</v>
      </c>
      <c r="E125" s="234">
        <v>8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6">
        <v>0</v>
      </c>
      <c r="O125" s="236">
        <f>ROUND(E125*N125,2)</f>
        <v>0</v>
      </c>
      <c r="P125" s="236">
        <v>0</v>
      </c>
      <c r="Q125" s="236">
        <f>ROUND(E125*P125,2)</f>
        <v>0</v>
      </c>
      <c r="R125" s="236"/>
      <c r="S125" s="236" t="s">
        <v>252</v>
      </c>
      <c r="T125" s="237" t="s">
        <v>126</v>
      </c>
      <c r="U125" s="220">
        <v>0</v>
      </c>
      <c r="V125" s="220">
        <f>ROUND(E125*U125,2)</f>
        <v>0</v>
      </c>
      <c r="W125" s="220"/>
      <c r="X125" s="220" t="s">
        <v>190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263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65" t="s">
        <v>292</v>
      </c>
      <c r="D126" s="257"/>
      <c r="E126" s="258">
        <v>8</v>
      </c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174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31">
        <v>37</v>
      </c>
      <c r="B127" s="232" t="s">
        <v>316</v>
      </c>
      <c r="C127" s="251" t="s">
        <v>317</v>
      </c>
      <c r="D127" s="233" t="s">
        <v>277</v>
      </c>
      <c r="E127" s="234">
        <v>8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 t="s">
        <v>189</v>
      </c>
      <c r="S127" s="236" t="s">
        <v>125</v>
      </c>
      <c r="T127" s="237" t="s">
        <v>168</v>
      </c>
      <c r="U127" s="220">
        <v>0</v>
      </c>
      <c r="V127" s="220">
        <f>ROUND(E127*U127,2)</f>
        <v>0</v>
      </c>
      <c r="W127" s="220"/>
      <c r="X127" s="220" t="s">
        <v>190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263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65" t="s">
        <v>292</v>
      </c>
      <c r="D128" s="257"/>
      <c r="E128" s="258">
        <v>8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174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31">
        <v>38</v>
      </c>
      <c r="B129" s="232" t="s">
        <v>318</v>
      </c>
      <c r="C129" s="251" t="s">
        <v>319</v>
      </c>
      <c r="D129" s="233" t="s">
        <v>277</v>
      </c>
      <c r="E129" s="234">
        <v>8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0</v>
      </c>
      <c r="O129" s="236">
        <f>ROUND(E129*N129,2)</f>
        <v>0</v>
      </c>
      <c r="P129" s="236">
        <v>0</v>
      </c>
      <c r="Q129" s="236">
        <f>ROUND(E129*P129,2)</f>
        <v>0</v>
      </c>
      <c r="R129" s="236" t="s">
        <v>189</v>
      </c>
      <c r="S129" s="236" t="s">
        <v>125</v>
      </c>
      <c r="T129" s="237" t="s">
        <v>168</v>
      </c>
      <c r="U129" s="220">
        <v>0</v>
      </c>
      <c r="V129" s="220">
        <f>ROUND(E129*U129,2)</f>
        <v>0</v>
      </c>
      <c r="W129" s="220"/>
      <c r="X129" s="220" t="s">
        <v>190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263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65" t="s">
        <v>292</v>
      </c>
      <c r="D130" s="257"/>
      <c r="E130" s="258">
        <v>8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174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31">
        <v>39</v>
      </c>
      <c r="B131" s="232" t="s">
        <v>320</v>
      </c>
      <c r="C131" s="251" t="s">
        <v>321</v>
      </c>
      <c r="D131" s="233" t="s">
        <v>277</v>
      </c>
      <c r="E131" s="234">
        <v>8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6" t="s">
        <v>189</v>
      </c>
      <c r="S131" s="236" t="s">
        <v>125</v>
      </c>
      <c r="T131" s="237" t="s">
        <v>168</v>
      </c>
      <c r="U131" s="220">
        <v>0</v>
      </c>
      <c r="V131" s="220">
        <f>ROUND(E131*U131,2)</f>
        <v>0</v>
      </c>
      <c r="W131" s="220"/>
      <c r="X131" s="220" t="s">
        <v>190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263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65" t="s">
        <v>292</v>
      </c>
      <c r="D132" s="257"/>
      <c r="E132" s="258">
        <v>8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174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2.5" outlineLevel="1" x14ac:dyDescent="0.2">
      <c r="A133" s="231">
        <v>40</v>
      </c>
      <c r="B133" s="232" t="s">
        <v>322</v>
      </c>
      <c r="C133" s="251" t="s">
        <v>323</v>
      </c>
      <c r="D133" s="233" t="s">
        <v>177</v>
      </c>
      <c r="E133" s="234">
        <v>186.48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6">
        <v>2.9999999999999997E-4</v>
      </c>
      <c r="O133" s="236">
        <f>ROUND(E133*N133,2)</f>
        <v>0.06</v>
      </c>
      <c r="P133" s="236">
        <v>0</v>
      </c>
      <c r="Q133" s="236">
        <f>ROUND(E133*P133,2)</f>
        <v>0</v>
      </c>
      <c r="R133" s="236" t="s">
        <v>189</v>
      </c>
      <c r="S133" s="236" t="s">
        <v>125</v>
      </c>
      <c r="T133" s="237" t="s">
        <v>168</v>
      </c>
      <c r="U133" s="220">
        <v>0</v>
      </c>
      <c r="V133" s="220">
        <f>ROUND(E133*U133,2)</f>
        <v>0</v>
      </c>
      <c r="W133" s="220"/>
      <c r="X133" s="220" t="s">
        <v>190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263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65" t="s">
        <v>324</v>
      </c>
      <c r="D134" s="257"/>
      <c r="E134" s="258">
        <v>186.48</v>
      </c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174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x14ac:dyDescent="0.2">
      <c r="A135" s="225" t="s">
        <v>120</v>
      </c>
      <c r="B135" s="226" t="s">
        <v>74</v>
      </c>
      <c r="C135" s="249" t="s">
        <v>75</v>
      </c>
      <c r="D135" s="227"/>
      <c r="E135" s="228"/>
      <c r="F135" s="229"/>
      <c r="G135" s="229">
        <f>SUMIF(AG136:AG156,"&lt;&gt;NOR",G136:G156)</f>
        <v>0</v>
      </c>
      <c r="H135" s="229"/>
      <c r="I135" s="229">
        <f>SUM(I136:I156)</f>
        <v>0</v>
      </c>
      <c r="J135" s="229"/>
      <c r="K135" s="229">
        <f>SUM(K136:K156)</f>
        <v>0</v>
      </c>
      <c r="L135" s="229"/>
      <c r="M135" s="229">
        <f>SUM(M136:M156)</f>
        <v>0</v>
      </c>
      <c r="N135" s="229"/>
      <c r="O135" s="229">
        <f>SUM(O136:O156)</f>
        <v>220.31</v>
      </c>
      <c r="P135" s="229"/>
      <c r="Q135" s="229">
        <f>SUM(Q136:Q156)</f>
        <v>0</v>
      </c>
      <c r="R135" s="229"/>
      <c r="S135" s="229"/>
      <c r="T135" s="230"/>
      <c r="U135" s="224"/>
      <c r="V135" s="224">
        <f>SUM(V136:V156)</f>
        <v>68.319999999999993</v>
      </c>
      <c r="W135" s="224"/>
      <c r="X135" s="224"/>
      <c r="AG135" t="s">
        <v>121</v>
      </c>
    </row>
    <row r="136" spans="1:60" ht="22.5" outlineLevel="1" x14ac:dyDescent="0.2">
      <c r="A136" s="231">
        <v>41</v>
      </c>
      <c r="B136" s="232" t="s">
        <v>325</v>
      </c>
      <c r="C136" s="251" t="s">
        <v>326</v>
      </c>
      <c r="D136" s="233" t="s">
        <v>177</v>
      </c>
      <c r="E136" s="234">
        <v>336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0.4536</v>
      </c>
      <c r="O136" s="236">
        <f>ROUND(E136*N136,2)</f>
        <v>152.41</v>
      </c>
      <c r="P136" s="236">
        <v>0</v>
      </c>
      <c r="Q136" s="236">
        <f>ROUND(E136*P136,2)</f>
        <v>0</v>
      </c>
      <c r="R136" s="236" t="s">
        <v>327</v>
      </c>
      <c r="S136" s="236" t="s">
        <v>125</v>
      </c>
      <c r="T136" s="237" t="s">
        <v>168</v>
      </c>
      <c r="U136" s="220">
        <v>0.03</v>
      </c>
      <c r="V136" s="220">
        <f>ROUND(E136*U136,2)</f>
        <v>10.08</v>
      </c>
      <c r="W136" s="220"/>
      <c r="X136" s="220" t="s">
        <v>169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170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65" t="s">
        <v>328</v>
      </c>
      <c r="D137" s="257"/>
      <c r="E137" s="258">
        <v>336</v>
      </c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174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2.5" outlineLevel="1" x14ac:dyDescent="0.2">
      <c r="A138" s="231">
        <v>42</v>
      </c>
      <c r="B138" s="232" t="s">
        <v>329</v>
      </c>
      <c r="C138" s="251" t="s">
        <v>330</v>
      </c>
      <c r="D138" s="233" t="s">
        <v>177</v>
      </c>
      <c r="E138" s="234">
        <v>336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0.1008</v>
      </c>
      <c r="O138" s="236">
        <f>ROUND(E138*N138,2)</f>
        <v>33.869999999999997</v>
      </c>
      <c r="P138" s="236">
        <v>0</v>
      </c>
      <c r="Q138" s="236">
        <f>ROUND(E138*P138,2)</f>
        <v>0</v>
      </c>
      <c r="R138" s="236" t="s">
        <v>327</v>
      </c>
      <c r="S138" s="236" t="s">
        <v>125</v>
      </c>
      <c r="T138" s="237" t="s">
        <v>168</v>
      </c>
      <c r="U138" s="220">
        <v>0.03</v>
      </c>
      <c r="V138" s="220">
        <f>ROUND(E138*U138,2)</f>
        <v>10.08</v>
      </c>
      <c r="W138" s="220"/>
      <c r="X138" s="220" t="s">
        <v>169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170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8"/>
      <c r="B139" s="219"/>
      <c r="C139" s="265" t="s">
        <v>328</v>
      </c>
      <c r="D139" s="257"/>
      <c r="E139" s="258">
        <v>336</v>
      </c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174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ht="22.5" outlineLevel="1" x14ac:dyDescent="0.2">
      <c r="A140" s="238">
        <v>43</v>
      </c>
      <c r="B140" s="239" t="s">
        <v>331</v>
      </c>
      <c r="C140" s="250" t="s">
        <v>332</v>
      </c>
      <c r="D140" s="240" t="s">
        <v>284</v>
      </c>
      <c r="E140" s="241">
        <v>210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3">
        <v>2.0000000000000002E-5</v>
      </c>
      <c r="O140" s="243">
        <f>ROUND(E140*N140,2)</f>
        <v>0</v>
      </c>
      <c r="P140" s="243">
        <v>0</v>
      </c>
      <c r="Q140" s="243">
        <f>ROUND(E140*P140,2)</f>
        <v>0</v>
      </c>
      <c r="R140" s="243" t="s">
        <v>178</v>
      </c>
      <c r="S140" s="243" t="s">
        <v>125</v>
      </c>
      <c r="T140" s="244" t="s">
        <v>168</v>
      </c>
      <c r="U140" s="220">
        <v>7.0000000000000007E-2</v>
      </c>
      <c r="V140" s="220">
        <f>ROUND(E140*U140,2)</f>
        <v>14.7</v>
      </c>
      <c r="W140" s="220"/>
      <c r="X140" s="220" t="s">
        <v>169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170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31">
        <v>44</v>
      </c>
      <c r="B141" s="232" t="s">
        <v>333</v>
      </c>
      <c r="C141" s="251" t="s">
        <v>334</v>
      </c>
      <c r="D141" s="233" t="s">
        <v>177</v>
      </c>
      <c r="E141" s="234">
        <v>346.08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21</v>
      </c>
      <c r="M141" s="236">
        <f>G141*(1+L141/100)</f>
        <v>0</v>
      </c>
      <c r="N141" s="236">
        <v>0.01</v>
      </c>
      <c r="O141" s="236">
        <f>ROUND(E141*N141,2)</f>
        <v>3.46</v>
      </c>
      <c r="P141" s="236">
        <v>0</v>
      </c>
      <c r="Q141" s="236">
        <f>ROUND(E141*P141,2)</f>
        <v>0</v>
      </c>
      <c r="R141" s="236"/>
      <c r="S141" s="236" t="s">
        <v>252</v>
      </c>
      <c r="T141" s="237" t="s">
        <v>126</v>
      </c>
      <c r="U141" s="220">
        <v>0</v>
      </c>
      <c r="V141" s="220">
        <f>ROUND(E141*U141,2)</f>
        <v>0</v>
      </c>
      <c r="W141" s="220"/>
      <c r="X141" s="220" t="s">
        <v>169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170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8"/>
      <c r="B142" s="219"/>
      <c r="C142" s="252" t="s">
        <v>335</v>
      </c>
      <c r="D142" s="246"/>
      <c r="E142" s="246"/>
      <c r="F142" s="246"/>
      <c r="G142" s="246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137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3" t="s">
        <v>336</v>
      </c>
      <c r="D143" s="247"/>
      <c r="E143" s="247"/>
      <c r="F143" s="247"/>
      <c r="G143" s="247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137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65" t="s">
        <v>337</v>
      </c>
      <c r="D144" s="257"/>
      <c r="E144" s="258">
        <v>346.08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174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31">
        <v>45</v>
      </c>
      <c r="B145" s="232" t="s">
        <v>338</v>
      </c>
      <c r="C145" s="251" t="s">
        <v>339</v>
      </c>
      <c r="D145" s="233" t="s">
        <v>284</v>
      </c>
      <c r="E145" s="234">
        <v>123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0.188</v>
      </c>
      <c r="O145" s="236">
        <f>ROUND(E145*N145,2)</f>
        <v>23.12</v>
      </c>
      <c r="P145" s="236">
        <v>0</v>
      </c>
      <c r="Q145" s="236">
        <f>ROUND(E145*P145,2)</f>
        <v>0</v>
      </c>
      <c r="R145" s="236" t="s">
        <v>327</v>
      </c>
      <c r="S145" s="236" t="s">
        <v>125</v>
      </c>
      <c r="T145" s="237" t="s">
        <v>168</v>
      </c>
      <c r="U145" s="220">
        <v>0.27200000000000002</v>
      </c>
      <c r="V145" s="220">
        <f>ROUND(E145*U145,2)</f>
        <v>33.46</v>
      </c>
      <c r="W145" s="220"/>
      <c r="X145" s="220" t="s">
        <v>169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170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64" t="s">
        <v>340</v>
      </c>
      <c r="D146" s="263"/>
      <c r="E146" s="263"/>
      <c r="F146" s="263"/>
      <c r="G146" s="263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172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8"/>
      <c r="B147" s="219"/>
      <c r="C147" s="265" t="s">
        <v>341</v>
      </c>
      <c r="D147" s="257"/>
      <c r="E147" s="258">
        <v>123</v>
      </c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174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38">
        <v>46</v>
      </c>
      <c r="B148" s="239" t="s">
        <v>342</v>
      </c>
      <c r="C148" s="250" t="s">
        <v>343</v>
      </c>
      <c r="D148" s="240" t="s">
        <v>344</v>
      </c>
      <c r="E148" s="241">
        <v>1</v>
      </c>
      <c r="F148" s="242"/>
      <c r="G148" s="243">
        <f>ROUND(E148*F148,2)</f>
        <v>0</v>
      </c>
      <c r="H148" s="242"/>
      <c r="I148" s="243">
        <f>ROUND(E148*H148,2)</f>
        <v>0</v>
      </c>
      <c r="J148" s="242"/>
      <c r="K148" s="243">
        <f>ROUND(E148*J148,2)</f>
        <v>0</v>
      </c>
      <c r="L148" s="243">
        <v>21</v>
      </c>
      <c r="M148" s="243">
        <f>G148*(1+L148/100)</f>
        <v>0</v>
      </c>
      <c r="N148" s="243">
        <v>0</v>
      </c>
      <c r="O148" s="243">
        <f>ROUND(E148*N148,2)</f>
        <v>0</v>
      </c>
      <c r="P148" s="243">
        <v>0</v>
      </c>
      <c r="Q148" s="243">
        <f>ROUND(E148*P148,2)</f>
        <v>0</v>
      </c>
      <c r="R148" s="243"/>
      <c r="S148" s="243" t="s">
        <v>252</v>
      </c>
      <c r="T148" s="244" t="s">
        <v>126</v>
      </c>
      <c r="U148" s="220">
        <v>0</v>
      </c>
      <c r="V148" s="220">
        <f>ROUND(E148*U148,2)</f>
        <v>0</v>
      </c>
      <c r="W148" s="220"/>
      <c r="X148" s="220" t="s">
        <v>169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170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31">
        <v>47</v>
      </c>
      <c r="B149" s="232" t="s">
        <v>345</v>
      </c>
      <c r="C149" s="251" t="s">
        <v>346</v>
      </c>
      <c r="D149" s="233" t="s">
        <v>344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6">
        <v>0</v>
      </c>
      <c r="O149" s="236">
        <f>ROUND(E149*N149,2)</f>
        <v>0</v>
      </c>
      <c r="P149" s="236">
        <v>0</v>
      </c>
      <c r="Q149" s="236">
        <f>ROUND(E149*P149,2)</f>
        <v>0</v>
      </c>
      <c r="R149" s="236"/>
      <c r="S149" s="236" t="s">
        <v>252</v>
      </c>
      <c r="T149" s="237" t="s">
        <v>126</v>
      </c>
      <c r="U149" s="220">
        <v>0</v>
      </c>
      <c r="V149" s="220">
        <f>ROUND(E149*U149,2)</f>
        <v>0</v>
      </c>
      <c r="W149" s="220"/>
      <c r="X149" s="220" t="s">
        <v>169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170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2" t="s">
        <v>347</v>
      </c>
      <c r="D150" s="246"/>
      <c r="E150" s="246"/>
      <c r="F150" s="246"/>
      <c r="G150" s="246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137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8"/>
      <c r="B151" s="219"/>
      <c r="C151" s="253" t="s">
        <v>348</v>
      </c>
      <c r="D151" s="247"/>
      <c r="E151" s="247"/>
      <c r="F151" s="247"/>
      <c r="G151" s="247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137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3" t="s">
        <v>349</v>
      </c>
      <c r="D152" s="247"/>
      <c r="E152" s="247"/>
      <c r="F152" s="247"/>
      <c r="G152" s="247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137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38">
        <v>48</v>
      </c>
      <c r="B153" s="239" t="s">
        <v>350</v>
      </c>
      <c r="C153" s="250" t="s">
        <v>351</v>
      </c>
      <c r="D153" s="240" t="s">
        <v>352</v>
      </c>
      <c r="E153" s="241">
        <v>1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3">
        <v>0</v>
      </c>
      <c r="O153" s="243">
        <f>ROUND(E153*N153,2)</f>
        <v>0</v>
      </c>
      <c r="P153" s="243">
        <v>0</v>
      </c>
      <c r="Q153" s="243">
        <f>ROUND(E153*P153,2)</f>
        <v>0</v>
      </c>
      <c r="R153" s="243"/>
      <c r="S153" s="243" t="s">
        <v>252</v>
      </c>
      <c r="T153" s="244" t="s">
        <v>126</v>
      </c>
      <c r="U153" s="220">
        <v>0</v>
      </c>
      <c r="V153" s="220">
        <f>ROUND(E153*U153,2)</f>
        <v>0</v>
      </c>
      <c r="W153" s="220"/>
      <c r="X153" s="220" t="s">
        <v>169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170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38">
        <v>49</v>
      </c>
      <c r="B154" s="239" t="s">
        <v>353</v>
      </c>
      <c r="C154" s="250" t="s">
        <v>354</v>
      </c>
      <c r="D154" s="240" t="s">
        <v>352</v>
      </c>
      <c r="E154" s="241">
        <v>1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3">
        <v>0</v>
      </c>
      <c r="O154" s="243">
        <f>ROUND(E154*N154,2)</f>
        <v>0</v>
      </c>
      <c r="P154" s="243">
        <v>0</v>
      </c>
      <c r="Q154" s="243">
        <f>ROUND(E154*P154,2)</f>
        <v>0</v>
      </c>
      <c r="R154" s="243"/>
      <c r="S154" s="243" t="s">
        <v>252</v>
      </c>
      <c r="T154" s="244" t="s">
        <v>126</v>
      </c>
      <c r="U154" s="220">
        <v>0</v>
      </c>
      <c r="V154" s="220">
        <f>ROUND(E154*U154,2)</f>
        <v>0</v>
      </c>
      <c r="W154" s="220"/>
      <c r="X154" s="220" t="s">
        <v>169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170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ht="22.5" outlineLevel="1" x14ac:dyDescent="0.2">
      <c r="A155" s="231">
        <v>50</v>
      </c>
      <c r="B155" s="232" t="s">
        <v>355</v>
      </c>
      <c r="C155" s="251" t="s">
        <v>356</v>
      </c>
      <c r="D155" s="233" t="s">
        <v>277</v>
      </c>
      <c r="E155" s="234">
        <v>124.23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0.06</v>
      </c>
      <c r="O155" s="236">
        <f>ROUND(E155*N155,2)</f>
        <v>7.45</v>
      </c>
      <c r="P155" s="236">
        <v>0</v>
      </c>
      <c r="Q155" s="236">
        <f>ROUND(E155*P155,2)</f>
        <v>0</v>
      </c>
      <c r="R155" s="236" t="s">
        <v>189</v>
      </c>
      <c r="S155" s="236" t="s">
        <v>125</v>
      </c>
      <c r="T155" s="237" t="s">
        <v>168</v>
      </c>
      <c r="U155" s="220">
        <v>0</v>
      </c>
      <c r="V155" s="220">
        <f>ROUND(E155*U155,2)</f>
        <v>0</v>
      </c>
      <c r="W155" s="220"/>
      <c r="X155" s="220" t="s">
        <v>190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263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8"/>
      <c r="B156" s="219"/>
      <c r="C156" s="265" t="s">
        <v>357</v>
      </c>
      <c r="D156" s="257"/>
      <c r="E156" s="258">
        <v>124.23</v>
      </c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174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x14ac:dyDescent="0.2">
      <c r="A157" s="225" t="s">
        <v>120</v>
      </c>
      <c r="B157" s="226" t="s">
        <v>76</v>
      </c>
      <c r="C157" s="249" t="s">
        <v>77</v>
      </c>
      <c r="D157" s="227"/>
      <c r="E157" s="228"/>
      <c r="F157" s="229"/>
      <c r="G157" s="229">
        <f>SUMIF(AG158:AG162,"&lt;&gt;NOR",G158:G162)</f>
        <v>0</v>
      </c>
      <c r="H157" s="229"/>
      <c r="I157" s="229">
        <f>SUM(I158:I162)</f>
        <v>0</v>
      </c>
      <c r="J157" s="229"/>
      <c r="K157" s="229">
        <f>SUM(K158:K162)</f>
        <v>0</v>
      </c>
      <c r="L157" s="229"/>
      <c r="M157" s="229">
        <f>SUM(M158:M162)</f>
        <v>0</v>
      </c>
      <c r="N157" s="229"/>
      <c r="O157" s="229">
        <f>SUM(O158:O162)</f>
        <v>2.44</v>
      </c>
      <c r="P157" s="229"/>
      <c r="Q157" s="229">
        <f>SUM(Q158:Q162)</f>
        <v>0</v>
      </c>
      <c r="R157" s="229"/>
      <c r="S157" s="229"/>
      <c r="T157" s="230"/>
      <c r="U157" s="224"/>
      <c r="V157" s="224">
        <f>SUM(V158:V162)</f>
        <v>2.58</v>
      </c>
      <c r="W157" s="224"/>
      <c r="X157" s="224"/>
      <c r="AG157" t="s">
        <v>121</v>
      </c>
    </row>
    <row r="158" spans="1:60" ht="22.5" outlineLevel="1" x14ac:dyDescent="0.2">
      <c r="A158" s="231">
        <v>51</v>
      </c>
      <c r="B158" s="232" t="s">
        <v>358</v>
      </c>
      <c r="C158" s="251" t="s">
        <v>359</v>
      </c>
      <c r="D158" s="233" t="s">
        <v>177</v>
      </c>
      <c r="E158" s="234">
        <v>5.4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6">
        <v>0.378</v>
      </c>
      <c r="O158" s="236">
        <f>ROUND(E158*N158,2)</f>
        <v>2.04</v>
      </c>
      <c r="P158" s="236">
        <v>0</v>
      </c>
      <c r="Q158" s="236">
        <f>ROUND(E158*P158,2)</f>
        <v>0</v>
      </c>
      <c r="R158" s="236" t="s">
        <v>327</v>
      </c>
      <c r="S158" s="236" t="s">
        <v>125</v>
      </c>
      <c r="T158" s="237" t="s">
        <v>168</v>
      </c>
      <c r="U158" s="220">
        <v>2.5999999999999999E-2</v>
      </c>
      <c r="V158" s="220">
        <f>ROUND(E158*U158,2)</f>
        <v>0.14000000000000001</v>
      </c>
      <c r="W158" s="220"/>
      <c r="X158" s="220" t="s">
        <v>169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170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65" t="s">
        <v>360</v>
      </c>
      <c r="D159" s="257"/>
      <c r="E159" s="258">
        <v>5.4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174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31">
        <v>52</v>
      </c>
      <c r="B160" s="232" t="s">
        <v>361</v>
      </c>
      <c r="C160" s="251" t="s">
        <v>362</v>
      </c>
      <c r="D160" s="233" t="s">
        <v>177</v>
      </c>
      <c r="E160" s="234">
        <v>5.4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6">
        <v>7.3899999999999993E-2</v>
      </c>
      <c r="O160" s="236">
        <f>ROUND(E160*N160,2)</f>
        <v>0.4</v>
      </c>
      <c r="P160" s="236">
        <v>0</v>
      </c>
      <c r="Q160" s="236">
        <f>ROUND(E160*P160,2)</f>
        <v>0</v>
      </c>
      <c r="R160" s="236" t="s">
        <v>327</v>
      </c>
      <c r="S160" s="236" t="s">
        <v>125</v>
      </c>
      <c r="T160" s="237" t="s">
        <v>168</v>
      </c>
      <c r="U160" s="220">
        <v>0.45200000000000001</v>
      </c>
      <c r="V160" s="220">
        <f>ROUND(E160*U160,2)</f>
        <v>2.44</v>
      </c>
      <c r="W160" s="220"/>
      <c r="X160" s="220" t="s">
        <v>169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170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ht="22.5" outlineLevel="1" x14ac:dyDescent="0.2">
      <c r="A161" s="218"/>
      <c r="B161" s="219"/>
      <c r="C161" s="264" t="s">
        <v>363</v>
      </c>
      <c r="D161" s="263"/>
      <c r="E161" s="263"/>
      <c r="F161" s="263"/>
      <c r="G161" s="263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172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45" t="str">
        <f>C161</f>
        <v>s provedením lože z kameniva drceného, s vyplněním spár, s dvojitým hutněním a se smetením přebytečného materiálu na krajnici. S dodáním hmot pro lože a výplň spár.</v>
      </c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8"/>
      <c r="B162" s="219"/>
      <c r="C162" s="265" t="s">
        <v>360</v>
      </c>
      <c r="D162" s="257"/>
      <c r="E162" s="258">
        <v>5.4</v>
      </c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174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x14ac:dyDescent="0.2">
      <c r="A163" s="225" t="s">
        <v>120</v>
      </c>
      <c r="B163" s="226" t="s">
        <v>78</v>
      </c>
      <c r="C163" s="249" t="s">
        <v>79</v>
      </c>
      <c r="D163" s="227"/>
      <c r="E163" s="228"/>
      <c r="F163" s="229"/>
      <c r="G163" s="229">
        <f>SUMIF(AG164:AG176,"&lt;&gt;NOR",G164:G176)</f>
        <v>0</v>
      </c>
      <c r="H163" s="229"/>
      <c r="I163" s="229">
        <f>SUM(I164:I176)</f>
        <v>0</v>
      </c>
      <c r="J163" s="229"/>
      <c r="K163" s="229">
        <f>SUM(K164:K176)</f>
        <v>0</v>
      </c>
      <c r="L163" s="229"/>
      <c r="M163" s="229">
        <f>SUM(M164:M176)</f>
        <v>0</v>
      </c>
      <c r="N163" s="229"/>
      <c r="O163" s="229">
        <f>SUM(O164:O176)</f>
        <v>0.04</v>
      </c>
      <c r="P163" s="229"/>
      <c r="Q163" s="229">
        <f>SUM(Q164:Q176)</f>
        <v>0</v>
      </c>
      <c r="R163" s="229"/>
      <c r="S163" s="229"/>
      <c r="T163" s="230"/>
      <c r="U163" s="224"/>
      <c r="V163" s="224">
        <f>SUM(V164:V176)</f>
        <v>10.33</v>
      </c>
      <c r="W163" s="224"/>
      <c r="X163" s="224"/>
      <c r="AG163" t="s">
        <v>121</v>
      </c>
    </row>
    <row r="164" spans="1:60" outlineLevel="1" x14ac:dyDescent="0.2">
      <c r="A164" s="231">
        <v>53</v>
      </c>
      <c r="B164" s="232" t="s">
        <v>364</v>
      </c>
      <c r="C164" s="251" t="s">
        <v>365</v>
      </c>
      <c r="D164" s="233" t="s">
        <v>284</v>
      </c>
      <c r="E164" s="234">
        <v>4.5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6">
        <v>1.0000000000000001E-5</v>
      </c>
      <c r="O164" s="236">
        <f>ROUND(E164*N164,2)</f>
        <v>0</v>
      </c>
      <c r="P164" s="236">
        <v>0</v>
      </c>
      <c r="Q164" s="236">
        <f>ROUND(E164*P164,2)</f>
        <v>0</v>
      </c>
      <c r="R164" s="236" t="s">
        <v>285</v>
      </c>
      <c r="S164" s="236" t="s">
        <v>125</v>
      </c>
      <c r="T164" s="237" t="s">
        <v>168</v>
      </c>
      <c r="U164" s="220">
        <v>0.08</v>
      </c>
      <c r="V164" s="220">
        <f>ROUND(E164*U164,2)</f>
        <v>0.36</v>
      </c>
      <c r="W164" s="220"/>
      <c r="X164" s="220" t="s">
        <v>169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170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64" t="s">
        <v>366</v>
      </c>
      <c r="D165" s="263"/>
      <c r="E165" s="263"/>
      <c r="F165" s="263"/>
      <c r="G165" s="263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172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65" t="s">
        <v>367</v>
      </c>
      <c r="D166" s="257"/>
      <c r="E166" s="258">
        <v>4.5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174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2.5" outlineLevel="1" x14ac:dyDescent="0.2">
      <c r="A167" s="231">
        <v>54</v>
      </c>
      <c r="B167" s="232" t="s">
        <v>368</v>
      </c>
      <c r="C167" s="251" t="s">
        <v>369</v>
      </c>
      <c r="D167" s="233" t="s">
        <v>284</v>
      </c>
      <c r="E167" s="234">
        <v>4.5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6">
        <v>0</v>
      </c>
      <c r="O167" s="236">
        <f>ROUND(E167*N167,2)</f>
        <v>0</v>
      </c>
      <c r="P167" s="236">
        <v>0</v>
      </c>
      <c r="Q167" s="236">
        <f>ROUND(E167*P167,2)</f>
        <v>0</v>
      </c>
      <c r="R167" s="236" t="s">
        <v>285</v>
      </c>
      <c r="S167" s="236" t="s">
        <v>125</v>
      </c>
      <c r="T167" s="237" t="s">
        <v>168</v>
      </c>
      <c r="U167" s="220">
        <v>5.8999999999999997E-2</v>
      </c>
      <c r="V167" s="220">
        <f>ROUND(E167*U167,2)</f>
        <v>0.27</v>
      </c>
      <c r="W167" s="220"/>
      <c r="X167" s="220" t="s">
        <v>169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170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8"/>
      <c r="B168" s="219"/>
      <c r="C168" s="264" t="s">
        <v>370</v>
      </c>
      <c r="D168" s="263"/>
      <c r="E168" s="263"/>
      <c r="F168" s="263"/>
      <c r="G168" s="263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172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33.75" outlineLevel="1" x14ac:dyDescent="0.2">
      <c r="A169" s="231">
        <v>55</v>
      </c>
      <c r="B169" s="232" t="s">
        <v>371</v>
      </c>
      <c r="C169" s="251" t="s">
        <v>372</v>
      </c>
      <c r="D169" s="233" t="s">
        <v>373</v>
      </c>
      <c r="E169" s="234">
        <v>1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1.2999999999999999E-4</v>
      </c>
      <c r="O169" s="236">
        <f>ROUND(E169*N169,2)</f>
        <v>0</v>
      </c>
      <c r="P169" s="236">
        <v>0</v>
      </c>
      <c r="Q169" s="236">
        <f>ROUND(E169*P169,2)</f>
        <v>0</v>
      </c>
      <c r="R169" s="236" t="s">
        <v>285</v>
      </c>
      <c r="S169" s="236" t="s">
        <v>125</v>
      </c>
      <c r="T169" s="237" t="s">
        <v>168</v>
      </c>
      <c r="U169" s="220">
        <v>6.2</v>
      </c>
      <c r="V169" s="220">
        <f>ROUND(E169*U169,2)</f>
        <v>6.2</v>
      </c>
      <c r="W169" s="220"/>
      <c r="X169" s="220" t="s">
        <v>169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170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64" t="s">
        <v>370</v>
      </c>
      <c r="D170" s="263"/>
      <c r="E170" s="263"/>
      <c r="F170" s="263"/>
      <c r="G170" s="263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172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8"/>
      <c r="B171" s="219"/>
      <c r="C171" s="253" t="s">
        <v>244</v>
      </c>
      <c r="D171" s="247"/>
      <c r="E171" s="247"/>
      <c r="F171" s="247"/>
      <c r="G171" s="247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137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ht="22.5" outlineLevel="1" x14ac:dyDescent="0.2">
      <c r="A172" s="231">
        <v>56</v>
      </c>
      <c r="B172" s="232" t="s">
        <v>374</v>
      </c>
      <c r="C172" s="251" t="s">
        <v>375</v>
      </c>
      <c r="D172" s="233" t="s">
        <v>277</v>
      </c>
      <c r="E172" s="234">
        <v>2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6">
        <v>3.31E-3</v>
      </c>
      <c r="O172" s="236">
        <f>ROUND(E172*N172,2)</f>
        <v>0.01</v>
      </c>
      <c r="P172" s="236">
        <v>0</v>
      </c>
      <c r="Q172" s="236">
        <f>ROUND(E172*P172,2)</f>
        <v>0</v>
      </c>
      <c r="R172" s="236" t="s">
        <v>189</v>
      </c>
      <c r="S172" s="236" t="s">
        <v>125</v>
      </c>
      <c r="T172" s="237" t="s">
        <v>168</v>
      </c>
      <c r="U172" s="220">
        <v>0</v>
      </c>
      <c r="V172" s="220">
        <f>ROUND(E172*U172,2)</f>
        <v>0</v>
      </c>
      <c r="W172" s="220"/>
      <c r="X172" s="220" t="s">
        <v>190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263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8"/>
      <c r="B173" s="219"/>
      <c r="C173" s="265" t="s">
        <v>376</v>
      </c>
      <c r="D173" s="257"/>
      <c r="E173" s="258">
        <v>2</v>
      </c>
      <c r="F173" s="220"/>
      <c r="G173" s="220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174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ht="22.5" outlineLevel="1" x14ac:dyDescent="0.2">
      <c r="A174" s="231">
        <v>57</v>
      </c>
      <c r="B174" s="232" t="s">
        <v>377</v>
      </c>
      <c r="C174" s="251" t="s">
        <v>378</v>
      </c>
      <c r="D174" s="233" t="s">
        <v>277</v>
      </c>
      <c r="E174" s="234">
        <v>2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6">
        <v>1.055E-2</v>
      </c>
      <c r="O174" s="236">
        <f>ROUND(E174*N174,2)</f>
        <v>0.02</v>
      </c>
      <c r="P174" s="236">
        <v>0</v>
      </c>
      <c r="Q174" s="236">
        <f>ROUND(E174*P174,2)</f>
        <v>0</v>
      </c>
      <c r="R174" s="236" t="s">
        <v>189</v>
      </c>
      <c r="S174" s="236" t="s">
        <v>125</v>
      </c>
      <c r="T174" s="237" t="s">
        <v>168</v>
      </c>
      <c r="U174" s="220">
        <v>0</v>
      </c>
      <c r="V174" s="220">
        <f>ROUND(E174*U174,2)</f>
        <v>0</v>
      </c>
      <c r="W174" s="220"/>
      <c r="X174" s="220" t="s">
        <v>190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263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8"/>
      <c r="B175" s="219"/>
      <c r="C175" s="265" t="s">
        <v>376</v>
      </c>
      <c r="D175" s="257"/>
      <c r="E175" s="258">
        <v>2</v>
      </c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174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38">
        <v>58</v>
      </c>
      <c r="B176" s="239" t="s">
        <v>379</v>
      </c>
      <c r="C176" s="250" t="s">
        <v>380</v>
      </c>
      <c r="D176" s="240" t="s">
        <v>277</v>
      </c>
      <c r="E176" s="241">
        <v>2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3">
        <v>3.0000000000000001E-3</v>
      </c>
      <c r="O176" s="243">
        <f>ROUND(E176*N176,2)</f>
        <v>0.01</v>
      </c>
      <c r="P176" s="243">
        <v>0</v>
      </c>
      <c r="Q176" s="243">
        <f>ROUND(E176*P176,2)</f>
        <v>0</v>
      </c>
      <c r="R176" s="243"/>
      <c r="S176" s="243" t="s">
        <v>252</v>
      </c>
      <c r="T176" s="244" t="s">
        <v>126</v>
      </c>
      <c r="U176" s="220">
        <v>1.75</v>
      </c>
      <c r="V176" s="220">
        <f>ROUND(E176*U176,2)</f>
        <v>3.5</v>
      </c>
      <c r="W176" s="220"/>
      <c r="X176" s="220" t="s">
        <v>169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170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">
      <c r="A177" s="225" t="s">
        <v>120</v>
      </c>
      <c r="B177" s="226" t="s">
        <v>80</v>
      </c>
      <c r="C177" s="249" t="s">
        <v>81</v>
      </c>
      <c r="D177" s="227"/>
      <c r="E177" s="228"/>
      <c r="F177" s="229"/>
      <c r="G177" s="229">
        <f>SUMIF(AG178:AG180,"&lt;&gt;NOR",G178:G180)</f>
        <v>0</v>
      </c>
      <c r="H177" s="229"/>
      <c r="I177" s="229">
        <f>SUM(I178:I180)</f>
        <v>0</v>
      </c>
      <c r="J177" s="229"/>
      <c r="K177" s="229">
        <f>SUM(K178:K180)</f>
        <v>0</v>
      </c>
      <c r="L177" s="229"/>
      <c r="M177" s="229">
        <f>SUM(M178:M180)</f>
        <v>0</v>
      </c>
      <c r="N177" s="229"/>
      <c r="O177" s="229">
        <f>SUM(O178:O180)</f>
        <v>2.97</v>
      </c>
      <c r="P177" s="229"/>
      <c r="Q177" s="229">
        <f>SUM(Q178:Q180)</f>
        <v>0</v>
      </c>
      <c r="R177" s="229"/>
      <c r="S177" s="229"/>
      <c r="T177" s="230"/>
      <c r="U177" s="224"/>
      <c r="V177" s="224">
        <f>SUM(V178:V180)</f>
        <v>21.51</v>
      </c>
      <c r="W177" s="224"/>
      <c r="X177" s="224"/>
      <c r="AG177" t="s">
        <v>121</v>
      </c>
    </row>
    <row r="178" spans="1:60" ht="22.5" outlineLevel="1" x14ac:dyDescent="0.2">
      <c r="A178" s="231">
        <v>59</v>
      </c>
      <c r="B178" s="232" t="s">
        <v>381</v>
      </c>
      <c r="C178" s="251" t="s">
        <v>382</v>
      </c>
      <c r="D178" s="233" t="s">
        <v>277</v>
      </c>
      <c r="E178" s="234">
        <v>1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2.9740500000000001</v>
      </c>
      <c r="O178" s="236">
        <f>ROUND(E178*N178,2)</f>
        <v>2.97</v>
      </c>
      <c r="P178" s="236">
        <v>0</v>
      </c>
      <c r="Q178" s="236">
        <f>ROUND(E178*P178,2)</f>
        <v>0</v>
      </c>
      <c r="R178" s="236" t="s">
        <v>383</v>
      </c>
      <c r="S178" s="236" t="s">
        <v>125</v>
      </c>
      <c r="T178" s="237" t="s">
        <v>168</v>
      </c>
      <c r="U178" s="220">
        <v>21.511980000000001</v>
      </c>
      <c r="V178" s="220">
        <f>ROUND(E178*U178,2)</f>
        <v>21.51</v>
      </c>
      <c r="W178" s="220"/>
      <c r="X178" s="220" t="s">
        <v>384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385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ht="22.5" outlineLevel="1" x14ac:dyDescent="0.2">
      <c r="A179" s="218"/>
      <c r="B179" s="219"/>
      <c r="C179" s="264" t="s">
        <v>386</v>
      </c>
      <c r="D179" s="263"/>
      <c r="E179" s="263"/>
      <c r="F179" s="263"/>
      <c r="G179" s="263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172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45" t="str">
        <f>C179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8"/>
      <c r="B180" s="219"/>
      <c r="C180" s="265" t="s">
        <v>387</v>
      </c>
      <c r="D180" s="257"/>
      <c r="E180" s="258">
        <v>1</v>
      </c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174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x14ac:dyDescent="0.2">
      <c r="A181" s="225" t="s">
        <v>120</v>
      </c>
      <c r="B181" s="226" t="s">
        <v>82</v>
      </c>
      <c r="C181" s="249" t="s">
        <v>83</v>
      </c>
      <c r="D181" s="227"/>
      <c r="E181" s="228"/>
      <c r="F181" s="229"/>
      <c r="G181" s="229">
        <f>SUMIF(AG182:AG183,"&lt;&gt;NOR",G182:G183)</f>
        <v>0</v>
      </c>
      <c r="H181" s="229"/>
      <c r="I181" s="229">
        <f>SUM(I182:I183)</f>
        <v>0</v>
      </c>
      <c r="J181" s="229"/>
      <c r="K181" s="229">
        <f>SUM(K182:K183)</f>
        <v>0</v>
      </c>
      <c r="L181" s="229"/>
      <c r="M181" s="229">
        <f>SUM(M182:M183)</f>
        <v>0</v>
      </c>
      <c r="N181" s="229"/>
      <c r="O181" s="229">
        <f>SUM(O182:O183)</f>
        <v>1.04</v>
      </c>
      <c r="P181" s="229"/>
      <c r="Q181" s="229">
        <f>SUM(Q182:Q183)</f>
        <v>0</v>
      </c>
      <c r="R181" s="229"/>
      <c r="S181" s="229"/>
      <c r="T181" s="230"/>
      <c r="U181" s="224"/>
      <c r="V181" s="224">
        <f>SUM(V182:V183)</f>
        <v>42.43</v>
      </c>
      <c r="W181" s="224"/>
      <c r="X181" s="224"/>
      <c r="AG181" t="s">
        <v>121</v>
      </c>
    </row>
    <row r="182" spans="1:60" outlineLevel="1" x14ac:dyDescent="0.2">
      <c r="A182" s="231">
        <v>60</v>
      </c>
      <c r="B182" s="232" t="s">
        <v>388</v>
      </c>
      <c r="C182" s="251" t="s">
        <v>389</v>
      </c>
      <c r="D182" s="233" t="s">
        <v>177</v>
      </c>
      <c r="E182" s="234">
        <v>163.19999999999999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6">
        <v>6.3499999999999997E-3</v>
      </c>
      <c r="O182" s="236">
        <f>ROUND(E182*N182,2)</f>
        <v>1.04</v>
      </c>
      <c r="P182" s="236">
        <v>0</v>
      </c>
      <c r="Q182" s="236">
        <f>ROUND(E182*P182,2)</f>
        <v>0</v>
      </c>
      <c r="R182" s="236" t="s">
        <v>390</v>
      </c>
      <c r="S182" s="236" t="s">
        <v>125</v>
      </c>
      <c r="T182" s="237" t="s">
        <v>168</v>
      </c>
      <c r="U182" s="220">
        <v>0.26</v>
      </c>
      <c r="V182" s="220">
        <f>ROUND(E182*U182,2)</f>
        <v>42.43</v>
      </c>
      <c r="W182" s="220"/>
      <c r="X182" s="220" t="s">
        <v>169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170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65" t="s">
        <v>391</v>
      </c>
      <c r="D183" s="257"/>
      <c r="E183" s="258">
        <v>163.19999999999999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174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x14ac:dyDescent="0.2">
      <c r="A184" s="225" t="s">
        <v>120</v>
      </c>
      <c r="B184" s="226" t="s">
        <v>84</v>
      </c>
      <c r="C184" s="249" t="s">
        <v>85</v>
      </c>
      <c r="D184" s="227"/>
      <c r="E184" s="228"/>
      <c r="F184" s="229"/>
      <c r="G184" s="229">
        <f>SUMIF(AG185:AG205,"&lt;&gt;NOR",G185:G205)</f>
        <v>0</v>
      </c>
      <c r="H184" s="229"/>
      <c r="I184" s="229">
        <f>SUM(I185:I205)</f>
        <v>0</v>
      </c>
      <c r="J184" s="229"/>
      <c r="K184" s="229">
        <f>SUM(K185:K205)</f>
        <v>0</v>
      </c>
      <c r="L184" s="229"/>
      <c r="M184" s="229">
        <f>SUM(M185:M205)</f>
        <v>0</v>
      </c>
      <c r="N184" s="229"/>
      <c r="O184" s="229">
        <f>SUM(O185:O205)</f>
        <v>7.0000000000000007E-2</v>
      </c>
      <c r="P184" s="229"/>
      <c r="Q184" s="229">
        <f>SUM(Q185:Q205)</f>
        <v>0</v>
      </c>
      <c r="R184" s="229"/>
      <c r="S184" s="229"/>
      <c r="T184" s="230"/>
      <c r="U184" s="224"/>
      <c r="V184" s="224">
        <f>SUM(V185:V205)</f>
        <v>8.24</v>
      </c>
      <c r="W184" s="224"/>
      <c r="X184" s="224"/>
      <c r="AG184" t="s">
        <v>121</v>
      </c>
    </row>
    <row r="185" spans="1:60" outlineLevel="1" x14ac:dyDescent="0.2">
      <c r="A185" s="231">
        <v>61</v>
      </c>
      <c r="B185" s="232" t="s">
        <v>392</v>
      </c>
      <c r="C185" s="251" t="s">
        <v>393</v>
      </c>
      <c r="D185" s="233" t="s">
        <v>177</v>
      </c>
      <c r="E185" s="234">
        <v>272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6">
        <v>0</v>
      </c>
      <c r="O185" s="236">
        <f>ROUND(E185*N185,2)</f>
        <v>0</v>
      </c>
      <c r="P185" s="236">
        <v>0</v>
      </c>
      <c r="Q185" s="236">
        <f>ROUND(E185*P185,2)</f>
        <v>0</v>
      </c>
      <c r="R185" s="236" t="s">
        <v>390</v>
      </c>
      <c r="S185" s="236" t="s">
        <v>125</v>
      </c>
      <c r="T185" s="237" t="s">
        <v>168</v>
      </c>
      <c r="U185" s="220">
        <v>3.0300000000000001E-2</v>
      </c>
      <c r="V185" s="220">
        <f>ROUND(E185*U185,2)</f>
        <v>8.24</v>
      </c>
      <c r="W185" s="220"/>
      <c r="X185" s="220" t="s">
        <v>169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170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65" t="s">
        <v>394</v>
      </c>
      <c r="D186" s="257"/>
      <c r="E186" s="258">
        <v>272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174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31">
        <v>62</v>
      </c>
      <c r="B187" s="232" t="s">
        <v>395</v>
      </c>
      <c r="C187" s="251" t="s">
        <v>396</v>
      </c>
      <c r="D187" s="233" t="s">
        <v>177</v>
      </c>
      <c r="E187" s="234">
        <v>326.39999999999998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2.1000000000000001E-4</v>
      </c>
      <c r="O187" s="236">
        <f>ROUND(E187*N187,2)</f>
        <v>7.0000000000000007E-2</v>
      </c>
      <c r="P187" s="236">
        <v>0</v>
      </c>
      <c r="Q187" s="236">
        <f>ROUND(E187*P187,2)</f>
        <v>0</v>
      </c>
      <c r="R187" s="236"/>
      <c r="S187" s="236" t="s">
        <v>252</v>
      </c>
      <c r="T187" s="237" t="s">
        <v>126</v>
      </c>
      <c r="U187" s="220">
        <v>0</v>
      </c>
      <c r="V187" s="220">
        <f>ROUND(E187*U187,2)</f>
        <v>0</v>
      </c>
      <c r="W187" s="220"/>
      <c r="X187" s="220" t="s">
        <v>190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263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8"/>
      <c r="B188" s="219"/>
      <c r="C188" s="252" t="s">
        <v>397</v>
      </c>
      <c r="D188" s="246"/>
      <c r="E188" s="246"/>
      <c r="F188" s="246"/>
      <c r="G188" s="246"/>
      <c r="H188" s="220"/>
      <c r="I188" s="220"/>
      <c r="J188" s="220"/>
      <c r="K188" s="220"/>
      <c r="L188" s="220"/>
      <c r="M188" s="220"/>
      <c r="N188" s="220"/>
      <c r="O188" s="220"/>
      <c r="P188" s="220"/>
      <c r="Q188" s="220"/>
      <c r="R188" s="220"/>
      <c r="S188" s="220"/>
      <c r="T188" s="220"/>
      <c r="U188" s="220"/>
      <c r="V188" s="220"/>
      <c r="W188" s="220"/>
      <c r="X188" s="220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137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65" t="s">
        <v>398</v>
      </c>
      <c r="D189" s="257"/>
      <c r="E189" s="258">
        <v>326.39999999999998</v>
      </c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174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31">
        <v>63</v>
      </c>
      <c r="B190" s="232" t="s">
        <v>399</v>
      </c>
      <c r="C190" s="251" t="s">
        <v>400</v>
      </c>
      <c r="D190" s="233" t="s">
        <v>352</v>
      </c>
      <c r="E190" s="234">
        <v>2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0</v>
      </c>
      <c r="O190" s="236">
        <f>ROUND(E190*N190,2)</f>
        <v>0</v>
      </c>
      <c r="P190" s="236">
        <v>0</v>
      </c>
      <c r="Q190" s="236">
        <f>ROUND(E190*P190,2)</f>
        <v>0</v>
      </c>
      <c r="R190" s="236"/>
      <c r="S190" s="236" t="s">
        <v>252</v>
      </c>
      <c r="T190" s="237" t="s">
        <v>126</v>
      </c>
      <c r="U190" s="220">
        <v>0</v>
      </c>
      <c r="V190" s="220">
        <f>ROUND(E190*U190,2)</f>
        <v>0</v>
      </c>
      <c r="W190" s="220"/>
      <c r="X190" s="220" t="s">
        <v>190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263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8"/>
      <c r="B191" s="219"/>
      <c r="C191" s="252" t="s">
        <v>401</v>
      </c>
      <c r="D191" s="246"/>
      <c r="E191" s="246"/>
      <c r="F191" s="246"/>
      <c r="G191" s="246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137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31">
        <v>64</v>
      </c>
      <c r="B192" s="232" t="s">
        <v>402</v>
      </c>
      <c r="C192" s="251" t="s">
        <v>403</v>
      </c>
      <c r="D192" s="233" t="s">
        <v>404</v>
      </c>
      <c r="E192" s="234">
        <v>1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6">
        <v>0</v>
      </c>
      <c r="O192" s="236">
        <f>ROUND(E192*N192,2)</f>
        <v>0</v>
      </c>
      <c r="P192" s="236">
        <v>0</v>
      </c>
      <c r="Q192" s="236">
        <f>ROUND(E192*P192,2)</f>
        <v>0</v>
      </c>
      <c r="R192" s="236"/>
      <c r="S192" s="236" t="s">
        <v>252</v>
      </c>
      <c r="T192" s="237" t="s">
        <v>126</v>
      </c>
      <c r="U192" s="220">
        <v>0</v>
      </c>
      <c r="V192" s="220">
        <f>ROUND(E192*U192,2)</f>
        <v>0</v>
      </c>
      <c r="W192" s="220"/>
      <c r="X192" s="220" t="s">
        <v>190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263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2" t="s">
        <v>405</v>
      </c>
      <c r="D193" s="246"/>
      <c r="E193" s="246"/>
      <c r="F193" s="246"/>
      <c r="G193" s="246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137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3" t="s">
        <v>406</v>
      </c>
      <c r="D194" s="247"/>
      <c r="E194" s="247"/>
      <c r="F194" s="247"/>
      <c r="G194" s="247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137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8"/>
      <c r="B195" s="219"/>
      <c r="C195" s="253" t="s">
        <v>407</v>
      </c>
      <c r="D195" s="247"/>
      <c r="E195" s="247"/>
      <c r="F195" s="247"/>
      <c r="G195" s="247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137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3" t="s">
        <v>408</v>
      </c>
      <c r="D196" s="247"/>
      <c r="E196" s="247"/>
      <c r="F196" s="247"/>
      <c r="G196" s="247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137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8"/>
      <c r="B197" s="219"/>
      <c r="C197" s="253" t="s">
        <v>409</v>
      </c>
      <c r="D197" s="247"/>
      <c r="E197" s="247"/>
      <c r="F197" s="247"/>
      <c r="G197" s="247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137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8"/>
      <c r="B198" s="219"/>
      <c r="C198" s="253" t="s">
        <v>410</v>
      </c>
      <c r="D198" s="247"/>
      <c r="E198" s="247"/>
      <c r="F198" s="247"/>
      <c r="G198" s="247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137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8"/>
      <c r="B199" s="219"/>
      <c r="C199" s="253" t="s">
        <v>411</v>
      </c>
      <c r="D199" s="247"/>
      <c r="E199" s="247"/>
      <c r="F199" s="247"/>
      <c r="G199" s="247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137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3" t="s">
        <v>412</v>
      </c>
      <c r="D200" s="247"/>
      <c r="E200" s="247"/>
      <c r="F200" s="247"/>
      <c r="G200" s="247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137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3" t="s">
        <v>413</v>
      </c>
      <c r="D201" s="247"/>
      <c r="E201" s="247"/>
      <c r="F201" s="247"/>
      <c r="G201" s="247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137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3" t="s">
        <v>414</v>
      </c>
      <c r="D202" s="247"/>
      <c r="E202" s="247"/>
      <c r="F202" s="247"/>
      <c r="G202" s="247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137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/>
      <c r="B203" s="219"/>
      <c r="C203" s="265" t="s">
        <v>415</v>
      </c>
      <c r="D203" s="257"/>
      <c r="E203" s="258">
        <v>1</v>
      </c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174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31">
        <v>65</v>
      </c>
      <c r="B204" s="232" t="s">
        <v>416</v>
      </c>
      <c r="C204" s="251" t="s">
        <v>417</v>
      </c>
      <c r="D204" s="233" t="s">
        <v>352</v>
      </c>
      <c r="E204" s="234">
        <v>1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6">
        <v>0</v>
      </c>
      <c r="O204" s="236">
        <f>ROUND(E204*N204,2)</f>
        <v>0</v>
      </c>
      <c r="P204" s="236">
        <v>0</v>
      </c>
      <c r="Q204" s="236">
        <f>ROUND(E204*P204,2)</f>
        <v>0</v>
      </c>
      <c r="R204" s="236"/>
      <c r="S204" s="236" t="s">
        <v>252</v>
      </c>
      <c r="T204" s="237" t="s">
        <v>126</v>
      </c>
      <c r="U204" s="220">
        <v>0</v>
      </c>
      <c r="V204" s="220">
        <f>ROUND(E204*U204,2)</f>
        <v>0</v>
      </c>
      <c r="W204" s="220"/>
      <c r="X204" s="220" t="s">
        <v>190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263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ht="45" outlineLevel="1" x14ac:dyDescent="0.2">
      <c r="A205" s="218"/>
      <c r="B205" s="219"/>
      <c r="C205" s="252" t="s">
        <v>418</v>
      </c>
      <c r="D205" s="246"/>
      <c r="E205" s="246"/>
      <c r="F205" s="246"/>
      <c r="G205" s="246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137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45" t="str">
        <f>C205</f>
        <v>Volejbalová síť určena pro běžné, opakující se použití s nižší až střední zátěží.Rozměr sítě je 9,5m x 1m,oko 10 cm. Složení: síť je vyrobena z polyamidové síťoviny černé barvy s čtvercovými oky, velikost oka 100mm, síla síťoviny 3mm, síť je obšita v horní části tkaným olypropylénovým popruhem o šíři 50mm. Tuto síť vyrábíme s ocelovým lankem o síle 3,15mm a délce 11,5m. Prodloužená životnost, materiál PA/3 mm</v>
      </c>
      <c r="BB205" s="211"/>
      <c r="BC205" s="211"/>
      <c r="BD205" s="211"/>
      <c r="BE205" s="211"/>
      <c r="BF205" s="211"/>
      <c r="BG205" s="211"/>
      <c r="BH205" s="211"/>
    </row>
    <row r="206" spans="1:60" x14ac:dyDescent="0.2">
      <c r="A206" s="225" t="s">
        <v>120</v>
      </c>
      <c r="B206" s="226" t="s">
        <v>86</v>
      </c>
      <c r="C206" s="249" t="s">
        <v>87</v>
      </c>
      <c r="D206" s="227"/>
      <c r="E206" s="228"/>
      <c r="F206" s="229"/>
      <c r="G206" s="229">
        <f>SUMIF(AG207:AG212,"&lt;&gt;NOR",G207:G212)</f>
        <v>0</v>
      </c>
      <c r="H206" s="229"/>
      <c r="I206" s="229">
        <f>SUM(I207:I212)</f>
        <v>0</v>
      </c>
      <c r="J206" s="229"/>
      <c r="K206" s="229">
        <f>SUM(K207:K212)</f>
        <v>0</v>
      </c>
      <c r="L206" s="229"/>
      <c r="M206" s="229">
        <f>SUM(M207:M212)</f>
        <v>0</v>
      </c>
      <c r="N206" s="229"/>
      <c r="O206" s="229">
        <f>SUM(O207:O212)</f>
        <v>0</v>
      </c>
      <c r="P206" s="229"/>
      <c r="Q206" s="229">
        <f>SUM(Q207:Q212)</f>
        <v>1.22</v>
      </c>
      <c r="R206" s="229"/>
      <c r="S206" s="229"/>
      <c r="T206" s="230"/>
      <c r="U206" s="224"/>
      <c r="V206" s="224">
        <f>SUM(V207:V212)</f>
        <v>1.3900000000000001</v>
      </c>
      <c r="W206" s="224"/>
      <c r="X206" s="224"/>
      <c r="AG206" t="s">
        <v>121</v>
      </c>
    </row>
    <row r="207" spans="1:60" ht="22.5" outlineLevel="1" x14ac:dyDescent="0.2">
      <c r="A207" s="231">
        <v>66</v>
      </c>
      <c r="B207" s="232" t="s">
        <v>419</v>
      </c>
      <c r="C207" s="251" t="s">
        <v>420</v>
      </c>
      <c r="D207" s="233" t="s">
        <v>177</v>
      </c>
      <c r="E207" s="234">
        <v>5.4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6">
        <v>0</v>
      </c>
      <c r="O207" s="236">
        <f>ROUND(E207*N207,2)</f>
        <v>0</v>
      </c>
      <c r="P207" s="236">
        <v>0.22500000000000001</v>
      </c>
      <c r="Q207" s="236">
        <f>ROUND(E207*P207,2)</f>
        <v>1.22</v>
      </c>
      <c r="R207" s="236" t="s">
        <v>327</v>
      </c>
      <c r="S207" s="236" t="s">
        <v>125</v>
      </c>
      <c r="T207" s="237" t="s">
        <v>168</v>
      </c>
      <c r="U207" s="220">
        <v>0.14199999999999999</v>
      </c>
      <c r="V207" s="220">
        <f>ROUND(E207*U207,2)</f>
        <v>0.77</v>
      </c>
      <c r="W207" s="220"/>
      <c r="X207" s="220" t="s">
        <v>169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170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64" t="s">
        <v>421</v>
      </c>
      <c r="D208" s="263"/>
      <c r="E208" s="263"/>
      <c r="F208" s="263"/>
      <c r="G208" s="263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172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65" t="s">
        <v>360</v>
      </c>
      <c r="D209" s="257"/>
      <c r="E209" s="258">
        <v>5.4</v>
      </c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174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31">
        <v>67</v>
      </c>
      <c r="B210" s="232" t="s">
        <v>422</v>
      </c>
      <c r="C210" s="251" t="s">
        <v>423</v>
      </c>
      <c r="D210" s="233" t="s">
        <v>177</v>
      </c>
      <c r="E210" s="234">
        <v>5.4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0</v>
      </c>
      <c r="O210" s="236">
        <f>ROUND(E210*N210,2)</f>
        <v>0</v>
      </c>
      <c r="P210" s="236">
        <v>0</v>
      </c>
      <c r="Q210" s="236">
        <f>ROUND(E210*P210,2)</f>
        <v>0</v>
      </c>
      <c r="R210" s="236" t="s">
        <v>327</v>
      </c>
      <c r="S210" s="236" t="s">
        <v>125</v>
      </c>
      <c r="T210" s="237" t="s">
        <v>168</v>
      </c>
      <c r="U210" s="220">
        <v>0.115</v>
      </c>
      <c r="V210" s="220">
        <f>ROUND(E210*U210,2)</f>
        <v>0.62</v>
      </c>
      <c r="W210" s="220"/>
      <c r="X210" s="220" t="s">
        <v>169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170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ht="22.5" outlineLevel="1" x14ac:dyDescent="0.2">
      <c r="A211" s="218"/>
      <c r="B211" s="219"/>
      <c r="C211" s="264" t="s">
        <v>424</v>
      </c>
      <c r="D211" s="263"/>
      <c r="E211" s="263"/>
      <c r="F211" s="263"/>
      <c r="G211" s="263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172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45" t="str">
        <f>C211</f>
        <v>krajníků, desek nebo panelů od spojovacího materiálu s odklizením a uložením očištěných hmot a spojovacího materiálu na skládku na vzdálenost do 10 m</v>
      </c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8"/>
      <c r="B212" s="219"/>
      <c r="C212" s="265" t="s">
        <v>360</v>
      </c>
      <c r="D212" s="257"/>
      <c r="E212" s="258">
        <v>5.4</v>
      </c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174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x14ac:dyDescent="0.2">
      <c r="A213" s="225" t="s">
        <v>120</v>
      </c>
      <c r="B213" s="226" t="s">
        <v>88</v>
      </c>
      <c r="C213" s="249" t="s">
        <v>89</v>
      </c>
      <c r="D213" s="227"/>
      <c r="E213" s="228"/>
      <c r="F213" s="229"/>
      <c r="G213" s="229">
        <f>SUMIF(AG214:AG214,"&lt;&gt;NOR",G214:G214)</f>
        <v>0</v>
      </c>
      <c r="H213" s="229"/>
      <c r="I213" s="229">
        <f>SUM(I214:I214)</f>
        <v>0</v>
      </c>
      <c r="J213" s="229"/>
      <c r="K213" s="229">
        <f>SUM(K214:K214)</f>
        <v>0</v>
      </c>
      <c r="L213" s="229"/>
      <c r="M213" s="229">
        <f>SUM(M214:M214)</f>
        <v>0</v>
      </c>
      <c r="N213" s="229"/>
      <c r="O213" s="229">
        <f>SUM(O214:O214)</f>
        <v>0</v>
      </c>
      <c r="P213" s="229"/>
      <c r="Q213" s="229">
        <f>SUM(Q214:Q214)</f>
        <v>0</v>
      </c>
      <c r="R213" s="229"/>
      <c r="S213" s="229"/>
      <c r="T213" s="230"/>
      <c r="U213" s="224"/>
      <c r="V213" s="224">
        <f>SUM(V214:V214)</f>
        <v>30.03</v>
      </c>
      <c r="W213" s="224"/>
      <c r="X213" s="224"/>
      <c r="AG213" t="s">
        <v>121</v>
      </c>
    </row>
    <row r="214" spans="1:60" outlineLevel="1" x14ac:dyDescent="0.2">
      <c r="A214" s="238">
        <v>68</v>
      </c>
      <c r="B214" s="239" t="s">
        <v>425</v>
      </c>
      <c r="C214" s="250" t="s">
        <v>426</v>
      </c>
      <c r="D214" s="240" t="s">
        <v>262</v>
      </c>
      <c r="E214" s="241">
        <v>300.29192999999998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3">
        <v>0</v>
      </c>
      <c r="O214" s="243">
        <f>ROUND(E214*N214,2)</f>
        <v>0</v>
      </c>
      <c r="P214" s="243">
        <v>0</v>
      </c>
      <c r="Q214" s="243">
        <f>ROUND(E214*P214,2)</f>
        <v>0</v>
      </c>
      <c r="R214" s="243" t="s">
        <v>178</v>
      </c>
      <c r="S214" s="243" t="s">
        <v>125</v>
      </c>
      <c r="T214" s="244" t="s">
        <v>168</v>
      </c>
      <c r="U214" s="220">
        <v>0.1</v>
      </c>
      <c r="V214" s="220">
        <f>ROUND(E214*U214,2)</f>
        <v>30.03</v>
      </c>
      <c r="W214" s="220"/>
      <c r="X214" s="220" t="s">
        <v>169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170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x14ac:dyDescent="0.2">
      <c r="A215" s="225" t="s">
        <v>120</v>
      </c>
      <c r="B215" s="226" t="s">
        <v>90</v>
      </c>
      <c r="C215" s="249" t="s">
        <v>91</v>
      </c>
      <c r="D215" s="227"/>
      <c r="E215" s="228"/>
      <c r="F215" s="229"/>
      <c r="G215" s="229">
        <f>SUMIF(AG216:AG228,"&lt;&gt;NOR",G216:G228)</f>
        <v>0</v>
      </c>
      <c r="H215" s="229"/>
      <c r="I215" s="229">
        <f>SUM(I216:I228)</f>
        <v>0</v>
      </c>
      <c r="J215" s="229"/>
      <c r="K215" s="229">
        <f>SUM(K216:K228)</f>
        <v>0</v>
      </c>
      <c r="L215" s="229"/>
      <c r="M215" s="229">
        <f>SUM(M216:M228)</f>
        <v>0</v>
      </c>
      <c r="N215" s="229"/>
      <c r="O215" s="229">
        <f>SUM(O216:O228)</f>
        <v>1.17</v>
      </c>
      <c r="P215" s="229"/>
      <c r="Q215" s="229">
        <f>SUM(Q216:Q228)</f>
        <v>0</v>
      </c>
      <c r="R215" s="229"/>
      <c r="S215" s="229"/>
      <c r="T215" s="230"/>
      <c r="U215" s="224"/>
      <c r="V215" s="224">
        <f>SUM(V216:V228)</f>
        <v>147.47</v>
      </c>
      <c r="W215" s="224"/>
      <c r="X215" s="224"/>
      <c r="AG215" t="s">
        <v>121</v>
      </c>
    </row>
    <row r="216" spans="1:60" outlineLevel="1" x14ac:dyDescent="0.2">
      <c r="A216" s="231">
        <v>69</v>
      </c>
      <c r="B216" s="232" t="s">
        <v>427</v>
      </c>
      <c r="C216" s="251" t="s">
        <v>428</v>
      </c>
      <c r="D216" s="233" t="s">
        <v>188</v>
      </c>
      <c r="E216" s="234">
        <v>346.8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21</v>
      </c>
      <c r="M216" s="236">
        <f>G216*(1+L216/100)</f>
        <v>0</v>
      </c>
      <c r="N216" s="236">
        <v>6.0000000000000002E-5</v>
      </c>
      <c r="O216" s="236">
        <f>ROUND(E216*N216,2)</f>
        <v>0.02</v>
      </c>
      <c r="P216" s="236">
        <v>0</v>
      </c>
      <c r="Q216" s="236">
        <f>ROUND(E216*P216,2)</f>
        <v>0</v>
      </c>
      <c r="R216" s="236" t="s">
        <v>429</v>
      </c>
      <c r="S216" s="236" t="s">
        <v>125</v>
      </c>
      <c r="T216" s="237" t="s">
        <v>168</v>
      </c>
      <c r="U216" s="220">
        <v>0.221</v>
      </c>
      <c r="V216" s="220">
        <f>ROUND(E216*U216,2)</f>
        <v>76.64</v>
      </c>
      <c r="W216" s="220"/>
      <c r="X216" s="220" t="s">
        <v>169</v>
      </c>
      <c r="Y216" s="211"/>
      <c r="Z216" s="211"/>
      <c r="AA216" s="211"/>
      <c r="AB216" s="211"/>
      <c r="AC216" s="211"/>
      <c r="AD216" s="211"/>
      <c r="AE216" s="211"/>
      <c r="AF216" s="211"/>
      <c r="AG216" s="211" t="s">
        <v>430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65" t="s">
        <v>431</v>
      </c>
      <c r="D217" s="257"/>
      <c r="E217" s="258">
        <v>346.8</v>
      </c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174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31">
        <v>70</v>
      </c>
      <c r="B218" s="232" t="s">
        <v>432</v>
      </c>
      <c r="C218" s="251" t="s">
        <v>433</v>
      </c>
      <c r="D218" s="233" t="s">
        <v>188</v>
      </c>
      <c r="E218" s="234">
        <v>669.3</v>
      </c>
      <c r="F218" s="235"/>
      <c r="G218" s="236">
        <f>ROUND(E218*F218,2)</f>
        <v>0</v>
      </c>
      <c r="H218" s="235"/>
      <c r="I218" s="236">
        <f>ROUND(E218*H218,2)</f>
        <v>0</v>
      </c>
      <c r="J218" s="235"/>
      <c r="K218" s="236">
        <f>ROUND(E218*J218,2)</f>
        <v>0</v>
      </c>
      <c r="L218" s="236">
        <v>21</v>
      </c>
      <c r="M218" s="236">
        <f>G218*(1+L218/100)</f>
        <v>0</v>
      </c>
      <c r="N218" s="236">
        <v>5.0000000000000002E-5</v>
      </c>
      <c r="O218" s="236">
        <f>ROUND(E218*N218,2)</f>
        <v>0.03</v>
      </c>
      <c r="P218" s="236">
        <v>0</v>
      </c>
      <c r="Q218" s="236">
        <f>ROUND(E218*P218,2)</f>
        <v>0</v>
      </c>
      <c r="R218" s="236" t="s">
        <v>429</v>
      </c>
      <c r="S218" s="236" t="s">
        <v>125</v>
      </c>
      <c r="T218" s="237" t="s">
        <v>168</v>
      </c>
      <c r="U218" s="220">
        <v>0.1</v>
      </c>
      <c r="V218" s="220">
        <f>ROUND(E218*U218,2)</f>
        <v>66.930000000000007</v>
      </c>
      <c r="W218" s="220"/>
      <c r="X218" s="220" t="s">
        <v>169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430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8"/>
      <c r="B219" s="219"/>
      <c r="C219" s="265" t="s">
        <v>434</v>
      </c>
      <c r="D219" s="257"/>
      <c r="E219" s="258">
        <v>669.3</v>
      </c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174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2.5" outlineLevel="1" x14ac:dyDescent="0.2">
      <c r="A220" s="231">
        <v>71</v>
      </c>
      <c r="B220" s="232" t="s">
        <v>435</v>
      </c>
      <c r="C220" s="251" t="s">
        <v>436</v>
      </c>
      <c r="D220" s="233" t="s">
        <v>284</v>
      </c>
      <c r="E220" s="234">
        <v>149.6</v>
      </c>
      <c r="F220" s="235"/>
      <c r="G220" s="236">
        <f>ROUND(E220*F220,2)</f>
        <v>0</v>
      </c>
      <c r="H220" s="235"/>
      <c r="I220" s="236">
        <f>ROUND(E220*H220,2)</f>
        <v>0</v>
      </c>
      <c r="J220" s="235"/>
      <c r="K220" s="236">
        <f>ROUND(E220*J220,2)</f>
        <v>0</v>
      </c>
      <c r="L220" s="236">
        <v>21</v>
      </c>
      <c r="M220" s="236">
        <f>G220*(1+L220/100)</f>
        <v>0</v>
      </c>
      <c r="N220" s="236">
        <v>2.5500000000000002E-3</v>
      </c>
      <c r="O220" s="236">
        <f>ROUND(E220*N220,2)</f>
        <v>0.38</v>
      </c>
      <c r="P220" s="236">
        <v>0</v>
      </c>
      <c r="Q220" s="236">
        <f>ROUND(E220*P220,2)</f>
        <v>0</v>
      </c>
      <c r="R220" s="236" t="s">
        <v>189</v>
      </c>
      <c r="S220" s="236" t="s">
        <v>125</v>
      </c>
      <c r="T220" s="237" t="s">
        <v>168</v>
      </c>
      <c r="U220" s="220">
        <v>0</v>
      </c>
      <c r="V220" s="220">
        <f>ROUND(E220*U220,2)</f>
        <v>0</v>
      </c>
      <c r="W220" s="220"/>
      <c r="X220" s="220" t="s">
        <v>190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263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65" t="s">
        <v>437</v>
      </c>
      <c r="D221" s="257"/>
      <c r="E221" s="258">
        <v>149.6</v>
      </c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174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ht="22.5" outlineLevel="1" x14ac:dyDescent="0.2">
      <c r="A222" s="231">
        <v>72</v>
      </c>
      <c r="B222" s="232" t="s">
        <v>438</v>
      </c>
      <c r="C222" s="251" t="s">
        <v>439</v>
      </c>
      <c r="D222" s="233" t="s">
        <v>284</v>
      </c>
      <c r="E222" s="234">
        <v>128.04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21</v>
      </c>
      <c r="M222" s="236">
        <f>G222*(1+L222/100)</f>
        <v>0</v>
      </c>
      <c r="N222" s="236">
        <v>5.7499999999999999E-3</v>
      </c>
      <c r="O222" s="236">
        <f>ROUND(E222*N222,2)</f>
        <v>0.74</v>
      </c>
      <c r="P222" s="236">
        <v>0</v>
      </c>
      <c r="Q222" s="236">
        <f>ROUND(E222*P222,2)</f>
        <v>0</v>
      </c>
      <c r="R222" s="236" t="s">
        <v>189</v>
      </c>
      <c r="S222" s="236" t="s">
        <v>125</v>
      </c>
      <c r="T222" s="237" t="s">
        <v>168</v>
      </c>
      <c r="U222" s="220">
        <v>0</v>
      </c>
      <c r="V222" s="220">
        <f>ROUND(E222*U222,2)</f>
        <v>0</v>
      </c>
      <c r="W222" s="220"/>
      <c r="X222" s="220" t="s">
        <v>190</v>
      </c>
      <c r="Y222" s="211"/>
      <c r="Z222" s="211"/>
      <c r="AA222" s="211"/>
      <c r="AB222" s="211"/>
      <c r="AC222" s="211"/>
      <c r="AD222" s="211"/>
      <c r="AE222" s="211"/>
      <c r="AF222" s="211"/>
      <c r="AG222" s="211" t="s">
        <v>263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65" t="s">
        <v>440</v>
      </c>
      <c r="D223" s="257"/>
      <c r="E223" s="258">
        <v>128.04</v>
      </c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174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31">
        <v>73</v>
      </c>
      <c r="B224" s="232" t="s">
        <v>441</v>
      </c>
      <c r="C224" s="251" t="s">
        <v>442</v>
      </c>
      <c r="D224" s="233" t="s">
        <v>188</v>
      </c>
      <c r="E224" s="234">
        <v>1016.1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0</v>
      </c>
      <c r="O224" s="236">
        <f>ROUND(E224*N224,2)</f>
        <v>0</v>
      </c>
      <c r="P224" s="236">
        <v>0</v>
      </c>
      <c r="Q224" s="236">
        <f>ROUND(E224*P224,2)</f>
        <v>0</v>
      </c>
      <c r="R224" s="236"/>
      <c r="S224" s="236" t="s">
        <v>252</v>
      </c>
      <c r="T224" s="237" t="s">
        <v>126</v>
      </c>
      <c r="U224" s="220">
        <v>0</v>
      </c>
      <c r="V224" s="220">
        <f>ROUND(E224*U224,2)</f>
        <v>0</v>
      </c>
      <c r="W224" s="220"/>
      <c r="X224" s="220" t="s">
        <v>190</v>
      </c>
      <c r="Y224" s="211"/>
      <c r="Z224" s="211"/>
      <c r="AA224" s="211"/>
      <c r="AB224" s="211"/>
      <c r="AC224" s="211"/>
      <c r="AD224" s="211"/>
      <c r="AE224" s="211"/>
      <c r="AF224" s="211"/>
      <c r="AG224" s="211" t="s">
        <v>263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65" t="s">
        <v>434</v>
      </c>
      <c r="D225" s="257"/>
      <c r="E225" s="258">
        <v>669.3</v>
      </c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174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8"/>
      <c r="B226" s="219"/>
      <c r="C226" s="265" t="s">
        <v>431</v>
      </c>
      <c r="D226" s="257"/>
      <c r="E226" s="258">
        <v>346.8</v>
      </c>
      <c r="F226" s="220"/>
      <c r="G226" s="220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20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174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31">
        <v>74</v>
      </c>
      <c r="B227" s="232" t="s">
        <v>443</v>
      </c>
      <c r="C227" s="251" t="s">
        <v>444</v>
      </c>
      <c r="D227" s="233" t="s">
        <v>262</v>
      </c>
      <c r="E227" s="234">
        <v>1.17198</v>
      </c>
      <c r="F227" s="235"/>
      <c r="G227" s="236">
        <f>ROUND(E227*F227,2)</f>
        <v>0</v>
      </c>
      <c r="H227" s="235"/>
      <c r="I227" s="236">
        <f>ROUND(E227*H227,2)</f>
        <v>0</v>
      </c>
      <c r="J227" s="235"/>
      <c r="K227" s="236">
        <f>ROUND(E227*J227,2)</f>
        <v>0</v>
      </c>
      <c r="L227" s="236">
        <v>21</v>
      </c>
      <c r="M227" s="236">
        <f>G227*(1+L227/100)</f>
        <v>0</v>
      </c>
      <c r="N227" s="236">
        <v>0</v>
      </c>
      <c r="O227" s="236">
        <f>ROUND(E227*N227,2)</f>
        <v>0</v>
      </c>
      <c r="P227" s="236">
        <v>0</v>
      </c>
      <c r="Q227" s="236">
        <f>ROUND(E227*P227,2)</f>
        <v>0</v>
      </c>
      <c r="R227" s="236" t="s">
        <v>429</v>
      </c>
      <c r="S227" s="236" t="s">
        <v>125</v>
      </c>
      <c r="T227" s="237" t="s">
        <v>168</v>
      </c>
      <c r="U227" s="220">
        <v>3.327</v>
      </c>
      <c r="V227" s="220">
        <f>ROUND(E227*U227,2)</f>
        <v>3.9</v>
      </c>
      <c r="W227" s="220"/>
      <c r="X227" s="220" t="s">
        <v>169</v>
      </c>
      <c r="Y227" s="211"/>
      <c r="Z227" s="211"/>
      <c r="AA227" s="211"/>
      <c r="AB227" s="211"/>
      <c r="AC227" s="211"/>
      <c r="AD227" s="211"/>
      <c r="AE227" s="211"/>
      <c r="AF227" s="211"/>
      <c r="AG227" s="211" t="s">
        <v>430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64" t="s">
        <v>445</v>
      </c>
      <c r="D228" s="263"/>
      <c r="E228" s="263"/>
      <c r="F228" s="263"/>
      <c r="G228" s="263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172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x14ac:dyDescent="0.2">
      <c r="A229" s="3"/>
      <c r="B229" s="4"/>
      <c r="C229" s="254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AE229">
        <v>15</v>
      </c>
      <c r="AF229">
        <v>21</v>
      </c>
      <c r="AG229" t="s">
        <v>107</v>
      </c>
    </row>
    <row r="230" spans="1:60" x14ac:dyDescent="0.2">
      <c r="A230" s="214"/>
      <c r="B230" s="215" t="s">
        <v>29</v>
      </c>
      <c r="C230" s="255"/>
      <c r="D230" s="216"/>
      <c r="E230" s="217"/>
      <c r="F230" s="217"/>
      <c r="G230" s="248">
        <f>G8+G86+G95+G98+G135+G157+G163+G177+G181+G184+G206+G213+G215</f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AE230">
        <f>SUMIF(L7:L228,AE229,G7:G228)</f>
        <v>0</v>
      </c>
      <c r="AF230">
        <f>SUMIF(L7:L228,AF229,G7:G228)</f>
        <v>0</v>
      </c>
      <c r="AG230" t="s">
        <v>158</v>
      </c>
    </row>
    <row r="231" spans="1:60" x14ac:dyDescent="0.2">
      <c r="C231" s="256"/>
      <c r="D231" s="10"/>
      <c r="AG231" t="s">
        <v>163</v>
      </c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MHA+Fxamvyv3CefSfJQWEvYKZUDwOhBZPJj6Yp/UjLWJmPzXhCfqderHdGyiLcYgm9vELfizFTVFyW4wFCtPw==" saltValue="JhmqQY+CtvLsL9tVfIgdhg==" spinCount="100000" sheet="1"/>
  <mergeCells count="60">
    <mergeCell ref="C201:G201"/>
    <mergeCell ref="C202:G202"/>
    <mergeCell ref="C205:G205"/>
    <mergeCell ref="C208:G208"/>
    <mergeCell ref="C211:G211"/>
    <mergeCell ref="C228:G228"/>
    <mergeCell ref="C195:G195"/>
    <mergeCell ref="C196:G196"/>
    <mergeCell ref="C197:G197"/>
    <mergeCell ref="C198:G198"/>
    <mergeCell ref="C199:G199"/>
    <mergeCell ref="C200:G200"/>
    <mergeCell ref="C171:G171"/>
    <mergeCell ref="C179:G179"/>
    <mergeCell ref="C188:G188"/>
    <mergeCell ref="C191:G191"/>
    <mergeCell ref="C193:G193"/>
    <mergeCell ref="C194:G194"/>
    <mergeCell ref="C151:G151"/>
    <mergeCell ref="C152:G152"/>
    <mergeCell ref="C161:G161"/>
    <mergeCell ref="C165:G165"/>
    <mergeCell ref="C168:G168"/>
    <mergeCell ref="C170:G170"/>
    <mergeCell ref="C117:G117"/>
    <mergeCell ref="C119:G119"/>
    <mergeCell ref="C142:G142"/>
    <mergeCell ref="C143:G143"/>
    <mergeCell ref="C146:G146"/>
    <mergeCell ref="C150:G150"/>
    <mergeCell ref="C68:G68"/>
    <mergeCell ref="C69:G69"/>
    <mergeCell ref="C70:G70"/>
    <mergeCell ref="C100:G100"/>
    <mergeCell ref="C113:G113"/>
    <mergeCell ref="C116:G116"/>
    <mergeCell ref="C50:G50"/>
    <mergeCell ref="C52:G52"/>
    <mergeCell ref="C62:G62"/>
    <mergeCell ref="C65:G65"/>
    <mergeCell ref="C66:G66"/>
    <mergeCell ref="C67:G67"/>
    <mergeCell ref="C33:G33"/>
    <mergeCell ref="C35:G35"/>
    <mergeCell ref="C38:G38"/>
    <mergeCell ref="C40:G40"/>
    <mergeCell ref="C45:G45"/>
    <mergeCell ref="C48:G48"/>
    <mergeCell ref="C16:G16"/>
    <mergeCell ref="C17:G17"/>
    <mergeCell ref="C22:G22"/>
    <mergeCell ref="C25:G25"/>
    <mergeCell ref="C27:G27"/>
    <mergeCell ref="C30:G3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1 Pol'!Názvy_tisku</vt:lpstr>
      <vt:lpstr>oadresa</vt:lpstr>
      <vt:lpstr>Stavba!Objednatel</vt:lpstr>
      <vt:lpstr>Stavba!Objekt</vt:lpstr>
      <vt:lpstr>'01 1 Pol'!Oblast_tisku</vt:lpstr>
      <vt:lpstr>'02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2019-03-19T12:27:02Z</cp:lastPrinted>
  <dcterms:created xsi:type="dcterms:W3CDTF">2009-04-08T07:15:50Z</dcterms:created>
  <dcterms:modified xsi:type="dcterms:W3CDTF">2020-09-14T19:14:07Z</dcterms:modified>
</cp:coreProperties>
</file>